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xr:revisionPtr revIDLastSave="63" documentId="8_{7F3335A2-5DF0-4730-AECB-4D7AAB143F44}" xr6:coauthVersionLast="47" xr6:coauthVersionMax="47" xr10:uidLastSave="{ED4AF68D-82B7-44DF-B4F5-8C736D993715}"/>
  <bookViews>
    <workbookView xWindow="-120" yWindow="-120" windowWidth="29040" windowHeight="17640" tabRatio="900" activeTab="6" xr2:uid="{00000000-000D-0000-FFFF-FFFF00000000}"/>
  </bookViews>
  <sheets>
    <sheet name="Cover" sheetId="41" r:id="rId1"/>
    <sheet name="Style guide" sheetId="34" r:id="rId2"/>
    <sheet name="ToC" sheetId="35" r:id="rId3"/>
    <sheet name="F_Inputs" sheetId="45" r:id="rId4"/>
    <sheet name="Validation" sheetId="22" r:id="rId5"/>
    <sheet name="InpExpected" sheetId="48" r:id="rId6"/>
    <sheet name="InpCompany" sheetId="43" r:id="rId7"/>
    <sheet name="InpOfwat" sheetId="44" r:id="rId8"/>
    <sheet name="InpActive" sheetId="19" r:id="rId9"/>
    <sheet name="Time" sheetId="8" r:id="rId10"/>
    <sheet name="Index" sheetId="32" r:id="rId11"/>
    <sheet name="Abatements and deferrals" sheetId="24" r:id="rId12"/>
    <sheet name="Water resources" sheetId="29" r:id="rId13"/>
    <sheet name="Water network plus" sheetId="17" r:id="rId14"/>
    <sheet name="Wastewater network plus" sheetId="30" r:id="rId15"/>
    <sheet name="Bioresources (sludge)" sheetId="27" r:id="rId16"/>
    <sheet name="Residential retail" sheetId="26" r:id="rId17"/>
    <sheet name="Business retail" sheetId="25" r:id="rId18"/>
    <sheet name="Dummy control" sheetId="31" r:id="rId19"/>
    <sheet name="Outputs" sheetId="16" r:id="rId20"/>
    <sheet name="F_Outputs" sheetId="47" r:id="rId21"/>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Order1" hidden="1">255</definedName>
    <definedName name="_Order2" hidden="1">255</definedName>
    <definedName name="B_NFIN_All">#REF!</definedName>
    <definedName name="BW_FIN_All">#REF!</definedName>
    <definedName name="BWW_FIN_All">#REF!</definedName>
    <definedName name="C_ISF">#REF!</definedName>
    <definedName name="C_Leakage">#REF!</definedName>
    <definedName name="C_MRepair">#REF!</definedName>
    <definedName name="C_PCC">#REF!</definedName>
    <definedName name="C_PI">#REF!</definedName>
    <definedName name="C_PSR">#REF!</definedName>
    <definedName name="C_RSFinS">#REF!</definedName>
    <definedName name="C_RSRinD">#REF!</definedName>
    <definedName name="C_SC">#REF!</definedName>
    <definedName name="C_TWC">#REF!</definedName>
    <definedName name="C_UOutage">#REF!</definedName>
    <definedName name="C_WQC">#REF!</definedName>
    <definedName name="C_WSI">#REF!</definedName>
    <definedName name="F" hidden="1">{"bal",#N/A,FALSE,"working papers";"income",#N/A,FALSE,"working papers"}</definedName>
    <definedName name="fdraf" hidden="1">{"bal",#N/A,FALSE,"working papers";"income",#N/A,FALSE,"working papers"}</definedName>
    <definedName name="Fdraft" hidden="1">{"bal",#N/A,FALSE,"working papers";"income",#N/A,FALSE,"working papers"}</definedName>
    <definedName name="IQ_CH" hidden="1">110000</definedName>
    <definedName name="IQ_CQ" hidden="1">5000</definedName>
    <definedName name="IQ_CY" hidden="1">10000</definedName>
    <definedName name="IQ_DAILY" hidden="1">500000</definedName>
    <definedName name="IQ_DNTM" hidden="1">700000</definedName>
    <definedName name="IQ_EXPENSE_CODE_" hidden="1">80019595006</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41366.3748958333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ProfileInps">#REF!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APBEXrevision" hidden="1">1</definedName>
    <definedName name="SAPBEXsysID" hidden="1">"BWB"</definedName>
    <definedName name="SAPBEXwbID" hidden="1">"49ZLUKBQR0WG29D9LLI3IBIIT"</definedName>
    <definedName name="wrn.papersdraft" hidden="1">{"bal",#N/A,FALSE,"working papers";"income",#N/A,FALSE,"working papers"}</definedName>
    <definedName name="wrn.wpapers." hidden="1">{"bal",#N/A,FALSE,"working papers";"income",#N/A,FALSE,"working papers"}</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43" l="1"/>
  <c r="P142" i="48" l="1"/>
  <c r="P142" i="19" s="1"/>
  <c r="P141" i="48"/>
  <c r="P141" i="19" s="1"/>
  <c r="P140" i="48"/>
  <c r="P140" i="19" s="1"/>
  <c r="P139" i="48"/>
  <c r="P139" i="19" s="1"/>
  <c r="P138" i="48"/>
  <c r="P138" i="19" s="1"/>
  <c r="P137" i="48"/>
  <c r="P137" i="19" s="1"/>
  <c r="P135" i="48"/>
  <c r="P135" i="19" s="1"/>
  <c r="P134" i="48"/>
  <c r="P134" i="19" s="1"/>
  <c r="P133" i="48"/>
  <c r="P133" i="19" s="1"/>
  <c r="P132" i="48"/>
  <c r="P132" i="19" s="1"/>
  <c r="P131" i="48"/>
  <c r="P131" i="19" s="1"/>
  <c r="P130" i="48"/>
  <c r="P130" i="19" s="1"/>
  <c r="P128" i="48"/>
  <c r="P128" i="19" s="1"/>
  <c r="P127" i="48"/>
  <c r="P127" i="19" s="1"/>
  <c r="P126" i="48"/>
  <c r="P126" i="19" s="1"/>
  <c r="P125" i="48"/>
  <c r="P125" i="19" s="1"/>
  <c r="P124" i="48"/>
  <c r="P124" i="19" s="1"/>
  <c r="P123" i="48"/>
  <c r="P123" i="19" s="1"/>
  <c r="A117" i="48" l="1"/>
  <c r="S117" i="48"/>
  <c r="R117" i="48"/>
  <c r="Q117" i="48"/>
  <c r="P117" i="48"/>
  <c r="A32" i="48"/>
  <c r="F32" i="48" s="1"/>
  <c r="A31" i="48"/>
  <c r="F31" i="48" s="1"/>
  <c r="S85" i="48"/>
  <c r="R85" i="48"/>
  <c r="Q85" i="48"/>
  <c r="P85" i="48"/>
  <c r="F10" i="44"/>
  <c r="F9" i="44" s="1"/>
  <c r="A147" i="43"/>
  <c r="A146" i="43"/>
  <c r="A142" i="43"/>
  <c r="A141" i="43"/>
  <c r="A140" i="43"/>
  <c r="A139" i="43"/>
  <c r="A138" i="43"/>
  <c r="A137" i="43"/>
  <c r="A135" i="43"/>
  <c r="A134" i="43"/>
  <c r="A133" i="43"/>
  <c r="A132" i="43"/>
  <c r="A131" i="43"/>
  <c r="A130" i="43"/>
  <c r="A128" i="43"/>
  <c r="A127" i="43"/>
  <c r="A126" i="43"/>
  <c r="A125" i="43"/>
  <c r="A124" i="43"/>
  <c r="A123" i="43"/>
  <c r="A120" i="43"/>
  <c r="A117" i="43"/>
  <c r="A114" i="43"/>
  <c r="A113" i="43"/>
  <c r="A110" i="43"/>
  <c r="A109" i="43"/>
  <c r="A106" i="43"/>
  <c r="A105" i="43"/>
  <c r="A85" i="43"/>
  <c r="A83" i="43"/>
  <c r="A81" i="43"/>
  <c r="A80" i="43"/>
  <c r="A79" i="43"/>
  <c r="A73" i="43"/>
  <c r="A72" i="43"/>
  <c r="A71" i="43"/>
  <c r="A70" i="43"/>
  <c r="A69" i="43"/>
  <c r="A68" i="43"/>
  <c r="A67" i="43"/>
  <c r="A62" i="43"/>
  <c r="A61" i="43"/>
  <c r="A60" i="43"/>
  <c r="A59" i="43"/>
  <c r="A58" i="43"/>
  <c r="A57" i="43"/>
  <c r="A56" i="43"/>
  <c r="A53" i="43"/>
  <c r="A52" i="43"/>
  <c r="A51" i="43"/>
  <c r="A50" i="43"/>
  <c r="A49" i="43"/>
  <c r="A48" i="43"/>
  <c r="A47" i="43"/>
  <c r="A41" i="43"/>
  <c r="A40" i="43"/>
  <c r="A39" i="43"/>
  <c r="A38" i="43"/>
  <c r="A37" i="43"/>
  <c r="A36" i="43"/>
  <c r="A35" i="43"/>
  <c r="A32" i="43"/>
  <c r="A31" i="43"/>
  <c r="A30" i="43"/>
  <c r="A27" i="43"/>
  <c r="A26" i="43"/>
  <c r="A25" i="43"/>
  <c r="A24" i="43"/>
  <c r="A23" i="43"/>
  <c r="A22" i="43"/>
  <c r="A21" i="43"/>
  <c r="A147" i="48"/>
  <c r="A142" i="48"/>
  <c r="A141" i="48"/>
  <c r="A140" i="48"/>
  <c r="A139" i="48"/>
  <c r="A138" i="48"/>
  <c r="A137" i="48"/>
  <c r="A135" i="48"/>
  <c r="A134" i="48"/>
  <c r="A133" i="48"/>
  <c r="A132" i="48"/>
  <c r="A131" i="48"/>
  <c r="A130" i="48"/>
  <c r="A128" i="48"/>
  <c r="A127" i="48"/>
  <c r="A126" i="48"/>
  <c r="A125" i="48"/>
  <c r="A124" i="48"/>
  <c r="A123" i="48"/>
  <c r="A120" i="48"/>
  <c r="A114" i="48"/>
  <c r="A110" i="48"/>
  <c r="A106" i="48"/>
  <c r="A99" i="48"/>
  <c r="A98" i="48"/>
  <c r="A97" i="48"/>
  <c r="A96" i="48"/>
  <c r="A95" i="48"/>
  <c r="A94" i="48"/>
  <c r="A93" i="48"/>
  <c r="A92" i="48"/>
  <c r="A91" i="48"/>
  <c r="A90" i="48"/>
  <c r="A89" i="48"/>
  <c r="A88" i="48"/>
  <c r="A85" i="48"/>
  <c r="A83" i="48"/>
  <c r="A80" i="48"/>
  <c r="A79" i="48"/>
  <c r="A73" i="48"/>
  <c r="F73" i="48" s="1"/>
  <c r="A72" i="48"/>
  <c r="F72" i="48" s="1"/>
  <c r="A71" i="48"/>
  <c r="F71" i="48" s="1"/>
  <c r="A70" i="48"/>
  <c r="F70" i="48" s="1"/>
  <c r="A69" i="48"/>
  <c r="F69" i="48" s="1"/>
  <c r="A68" i="48"/>
  <c r="F68" i="48" s="1"/>
  <c r="A67" i="48"/>
  <c r="F67" i="48" s="1"/>
  <c r="A62" i="48"/>
  <c r="F62" i="48" s="1"/>
  <c r="A61" i="48"/>
  <c r="F61" i="48" s="1"/>
  <c r="A60" i="48"/>
  <c r="F60" i="48" s="1"/>
  <c r="A59" i="48"/>
  <c r="F59" i="48" s="1"/>
  <c r="A58" i="48"/>
  <c r="F58" i="48" s="1"/>
  <c r="A57" i="48"/>
  <c r="F57" i="48" s="1"/>
  <c r="A56" i="48"/>
  <c r="F56" i="48" s="1"/>
  <c r="A53" i="48"/>
  <c r="F53" i="48" s="1"/>
  <c r="A52" i="48"/>
  <c r="F52" i="48" s="1"/>
  <c r="A51" i="48"/>
  <c r="F51" i="48" s="1"/>
  <c r="A50" i="48"/>
  <c r="F50" i="48" s="1"/>
  <c r="A49" i="48"/>
  <c r="F49" i="48" s="1"/>
  <c r="A48" i="48"/>
  <c r="F48" i="48" s="1"/>
  <c r="A47" i="48"/>
  <c r="F47" i="48" s="1"/>
  <c r="A41" i="48"/>
  <c r="F41" i="48" s="1"/>
  <c r="A40" i="48"/>
  <c r="F40" i="48" s="1"/>
  <c r="A39" i="48"/>
  <c r="F39" i="48" s="1"/>
  <c r="A38" i="48"/>
  <c r="F38" i="48" s="1"/>
  <c r="A37" i="48"/>
  <c r="F37" i="48" s="1"/>
  <c r="A36" i="48"/>
  <c r="F36" i="48" s="1"/>
  <c r="A35" i="48"/>
  <c r="F35" i="48" s="1"/>
  <c r="A30" i="48"/>
  <c r="F30" i="48" s="1"/>
  <c r="A27" i="48"/>
  <c r="F27" i="48" s="1"/>
  <c r="A26" i="48"/>
  <c r="F26" i="48" s="1"/>
  <c r="A25" i="48"/>
  <c r="F25" i="48" s="1"/>
  <c r="A24" i="48"/>
  <c r="F24" i="48" s="1"/>
  <c r="A23" i="48"/>
  <c r="F23" i="48" s="1"/>
  <c r="A22" i="48"/>
  <c r="F22" i="48" s="1"/>
  <c r="A21" i="48"/>
  <c r="F21" i="48" s="1"/>
  <c r="E119" i="24" l="1"/>
  <c r="E118" i="24"/>
  <c r="E117" i="24"/>
  <c r="E116" i="24"/>
  <c r="E115" i="24"/>
  <c r="E114" i="24"/>
  <c r="E113" i="24"/>
  <c r="F67" i="19"/>
  <c r="F113" i="24" s="1"/>
  <c r="F73" i="19"/>
  <c r="F119" i="24" s="1"/>
  <c r="F72" i="19"/>
  <c r="F118" i="24" s="1"/>
  <c r="F71" i="19"/>
  <c r="F117" i="24" s="1"/>
  <c r="F70" i="19"/>
  <c r="F116" i="24" s="1"/>
  <c r="F69" i="19"/>
  <c r="F115" i="24" s="1"/>
  <c r="F68" i="19"/>
  <c r="F114" i="24" s="1"/>
  <c r="F21" i="19"/>
  <c r="F81" i="44"/>
  <c r="F12" i="44"/>
  <c r="J33" i="47"/>
  <c r="I33" i="47"/>
  <c r="H33" i="47"/>
  <c r="G33" i="47"/>
  <c r="J32" i="47"/>
  <c r="I32" i="47"/>
  <c r="H32" i="47"/>
  <c r="G32" i="47"/>
  <c r="F33" i="47"/>
  <c r="F32" i="47"/>
  <c r="I46" i="16" l="1"/>
  <c r="H46" i="16"/>
  <c r="G46" i="16"/>
  <c r="I45" i="16"/>
  <c r="H45" i="16"/>
  <c r="I44" i="16"/>
  <c r="H44" i="16"/>
  <c r="I43" i="16"/>
  <c r="H43" i="16"/>
  <c r="I42" i="16"/>
  <c r="H42" i="16"/>
  <c r="I41" i="16"/>
  <c r="H41" i="16"/>
  <c r="I40" i="16"/>
  <c r="H40" i="16"/>
  <c r="I39" i="16"/>
  <c r="H39" i="16"/>
  <c r="E46" i="16"/>
  <c r="I98" i="25" l="1"/>
  <c r="I27" i="16" s="1"/>
  <c r="H98" i="25"/>
  <c r="H27" i="16" s="1"/>
  <c r="G98" i="25"/>
  <c r="G27" i="16" s="1"/>
  <c r="F98" i="25"/>
  <c r="F27" i="16" s="1"/>
  <c r="E98" i="25"/>
  <c r="E27" i="16" s="1"/>
  <c r="T69" i="25"/>
  <c r="T90" i="25" s="1"/>
  <c r="T98" i="25" s="1"/>
  <c r="T27" i="16" s="1"/>
  <c r="P69" i="25"/>
  <c r="O69" i="25"/>
  <c r="O90" i="25" s="1"/>
  <c r="O98" i="25" s="1"/>
  <c r="O27" i="16" s="1"/>
  <c r="F15" i="47" s="1"/>
  <c r="N69" i="25"/>
  <c r="N90" i="25" s="1"/>
  <c r="N98" i="25" s="1"/>
  <c r="N27" i="16" s="1"/>
  <c r="M69" i="25"/>
  <c r="M90" i="25" s="1"/>
  <c r="M98" i="25" s="1"/>
  <c r="M27" i="16" s="1"/>
  <c r="L69" i="25"/>
  <c r="L90" i="25" s="1"/>
  <c r="L98" i="25" s="1"/>
  <c r="L27" i="16" s="1"/>
  <c r="K69" i="25"/>
  <c r="K90" i="25" s="1"/>
  <c r="K98" i="25" s="1"/>
  <c r="K27" i="16" s="1"/>
  <c r="J69" i="25"/>
  <c r="J90" i="25" s="1"/>
  <c r="J98" i="25" s="1"/>
  <c r="J27" i="16" s="1"/>
  <c r="I69" i="25"/>
  <c r="H69" i="25"/>
  <c r="G69" i="25"/>
  <c r="F69" i="25"/>
  <c r="E69" i="25"/>
  <c r="T62" i="25"/>
  <c r="P62" i="25"/>
  <c r="O62" i="25"/>
  <c r="N62" i="25"/>
  <c r="M62" i="25"/>
  <c r="L62" i="25"/>
  <c r="K62" i="25"/>
  <c r="J62" i="25"/>
  <c r="I62" i="25"/>
  <c r="H62" i="25"/>
  <c r="G62" i="25"/>
  <c r="F62" i="25"/>
  <c r="E62" i="25"/>
  <c r="T46" i="25"/>
  <c r="P46" i="25"/>
  <c r="O46" i="25"/>
  <c r="N46" i="25"/>
  <c r="M46" i="25"/>
  <c r="L46" i="25"/>
  <c r="K46" i="25"/>
  <c r="J46" i="25"/>
  <c r="I46" i="25"/>
  <c r="H46" i="25"/>
  <c r="G46" i="25"/>
  <c r="F46" i="25"/>
  <c r="E46" i="25"/>
  <c r="S128" i="48"/>
  <c r="S128" i="19" s="1"/>
  <c r="S62" i="25" s="1"/>
  <c r="R128" i="48"/>
  <c r="R128" i="19" s="1"/>
  <c r="R62" i="25" s="1"/>
  <c r="Q128" i="48"/>
  <c r="Q128" i="19" s="1"/>
  <c r="Q62" i="25" s="1"/>
  <c r="S135" i="48"/>
  <c r="S135" i="19" s="1"/>
  <c r="S69" i="25" s="1"/>
  <c r="R135" i="48"/>
  <c r="R135" i="19" s="1"/>
  <c r="R69" i="25" s="1"/>
  <c r="Q135" i="48"/>
  <c r="Q135" i="19" s="1"/>
  <c r="Q69" i="25" s="1"/>
  <c r="S142" i="48"/>
  <c r="S142" i="19" s="1"/>
  <c r="S46" i="25" s="1"/>
  <c r="R142" i="48"/>
  <c r="R142" i="19" s="1"/>
  <c r="R46" i="25" s="1"/>
  <c r="Q142" i="48"/>
  <c r="Q142" i="19" s="1"/>
  <c r="Q46" i="25" s="1"/>
  <c r="F10" i="48"/>
  <c r="F157" i="48"/>
  <c r="S147" i="48"/>
  <c r="R147" i="48"/>
  <c r="Q147" i="48"/>
  <c r="P147" i="48"/>
  <c r="O147" i="48"/>
  <c r="N146" i="48"/>
  <c r="S141" i="48"/>
  <c r="R141" i="48"/>
  <c r="Q141" i="48"/>
  <c r="S140" i="48"/>
  <c r="R140" i="48"/>
  <c r="Q140" i="48"/>
  <c r="S139" i="48"/>
  <c r="R139" i="48"/>
  <c r="Q139" i="48"/>
  <c r="S138" i="48"/>
  <c r="R138" i="48"/>
  <c r="Q138" i="48"/>
  <c r="S137" i="48"/>
  <c r="R137" i="48"/>
  <c r="Q137" i="48"/>
  <c r="S134" i="48"/>
  <c r="R134" i="48"/>
  <c r="Q134" i="48"/>
  <c r="S133" i="48"/>
  <c r="R133" i="48"/>
  <c r="Q133" i="48"/>
  <c r="S132" i="48"/>
  <c r="R132" i="48"/>
  <c r="Q132" i="48"/>
  <c r="S131" i="48"/>
  <c r="R131" i="48"/>
  <c r="Q131" i="48"/>
  <c r="S130" i="48"/>
  <c r="R130" i="48"/>
  <c r="Q130" i="48"/>
  <c r="S127" i="48"/>
  <c r="R127" i="48"/>
  <c r="Q127" i="48"/>
  <c r="S126" i="48"/>
  <c r="R126" i="48"/>
  <c r="Q126" i="48"/>
  <c r="S125" i="48"/>
  <c r="R125" i="48"/>
  <c r="Q125" i="48"/>
  <c r="S124" i="48"/>
  <c r="R124" i="48"/>
  <c r="Q124" i="48"/>
  <c r="S123" i="48"/>
  <c r="R123" i="48"/>
  <c r="Q123" i="48"/>
  <c r="Q123" i="19" s="1"/>
  <c r="S120" i="48"/>
  <c r="R120" i="48"/>
  <c r="Q120" i="48"/>
  <c r="P120" i="48"/>
  <c r="S114" i="48"/>
  <c r="R114" i="48"/>
  <c r="Q114" i="48"/>
  <c r="P114" i="48"/>
  <c r="O114" i="48"/>
  <c r="N113" i="48"/>
  <c r="S110" i="48"/>
  <c r="R110" i="48"/>
  <c r="Q110" i="48"/>
  <c r="P110" i="48"/>
  <c r="O110" i="48"/>
  <c r="N109" i="48"/>
  <c r="S106" i="48"/>
  <c r="R106" i="48"/>
  <c r="Q106" i="48"/>
  <c r="P106" i="48"/>
  <c r="O106" i="48"/>
  <c r="N105" i="48"/>
  <c r="F99" i="48"/>
  <c r="F99" i="44" s="1"/>
  <c r="F98" i="48"/>
  <c r="F98" i="44" s="1"/>
  <c r="F97" i="48"/>
  <c r="F97" i="44" s="1"/>
  <c r="F96" i="48"/>
  <c r="F96" i="44" s="1"/>
  <c r="F95" i="48"/>
  <c r="F95" i="44" s="1"/>
  <c r="F94" i="48"/>
  <c r="F94" i="44" s="1"/>
  <c r="F93" i="48"/>
  <c r="F93" i="44" s="1"/>
  <c r="F92" i="48"/>
  <c r="F92" i="44" s="1"/>
  <c r="F91" i="48"/>
  <c r="F91" i="44" s="1"/>
  <c r="F90" i="48"/>
  <c r="F90" i="44" s="1"/>
  <c r="F89" i="48"/>
  <c r="F89" i="44" s="1"/>
  <c r="F88" i="48"/>
  <c r="F88" i="44" s="1"/>
  <c r="O85" i="48"/>
  <c r="N85" i="48"/>
  <c r="M85" i="48"/>
  <c r="L85" i="48"/>
  <c r="S83" i="48"/>
  <c r="R83" i="48"/>
  <c r="Q83" i="48"/>
  <c r="F80" i="48"/>
  <c r="F80" i="44" s="1"/>
  <c r="F79" i="48"/>
  <c r="F79" i="44" s="1"/>
  <c r="F15" i="48"/>
  <c r="E5" i="48"/>
  <c r="E4" i="48"/>
  <c r="E3" i="48"/>
  <c r="E2" i="48"/>
  <c r="A1" i="48"/>
  <c r="F9" i="48" l="1"/>
  <c r="G59" i="48"/>
  <c r="G70" i="48"/>
  <c r="G69" i="48"/>
  <c r="G68" i="48"/>
  <c r="G67" i="48"/>
  <c r="G72" i="48"/>
  <c r="G73" i="48"/>
  <c r="G71" i="48"/>
  <c r="F100" i="44"/>
  <c r="P76" i="25"/>
  <c r="S76" i="25"/>
  <c r="T76" i="25"/>
  <c r="J76" i="25"/>
  <c r="O76" i="25"/>
  <c r="Q76" i="25"/>
  <c r="R76" i="25"/>
  <c r="L76" i="25"/>
  <c r="N76" i="25"/>
  <c r="K76" i="25"/>
  <c r="M76" i="25"/>
  <c r="G26" i="48"/>
  <c r="G22" i="48"/>
  <c r="G23" i="48"/>
  <c r="G56" i="48"/>
  <c r="F100" i="48"/>
  <c r="G35" i="48"/>
  <c r="G27" i="48"/>
  <c r="G50" i="48"/>
  <c r="G61" i="48"/>
  <c r="G41" i="48"/>
  <c r="G57" i="48"/>
  <c r="G37" i="48"/>
  <c r="G51" i="48"/>
  <c r="G62" i="48"/>
  <c r="G31" i="48"/>
  <c r="G47" i="48"/>
  <c r="G58" i="48"/>
  <c r="G25" i="48"/>
  <c r="G38" i="48"/>
  <c r="G52" i="48"/>
  <c r="G21" i="48"/>
  <c r="G32" i="48"/>
  <c r="G48" i="48"/>
  <c r="G39" i="48"/>
  <c r="G60" i="48"/>
  <c r="G117" i="48"/>
  <c r="G24" i="48"/>
  <c r="G30" i="48"/>
  <c r="G36" i="48"/>
  <c r="G40" i="48"/>
  <c r="G49" i="48"/>
  <c r="G53" i="48"/>
  <c r="H1" i="48" l="1"/>
  <c r="I48" i="27"/>
  <c r="H48" i="27"/>
  <c r="F48" i="27"/>
  <c r="E45" i="16" l="1"/>
  <c r="E44" i="16"/>
  <c r="E43" i="16"/>
  <c r="E42" i="16"/>
  <c r="E41" i="16"/>
  <c r="E40" i="16"/>
  <c r="E39" i="16"/>
  <c r="I10" i="16"/>
  <c r="H10" i="16"/>
  <c r="G10" i="16"/>
  <c r="F10" i="16"/>
  <c r="E10" i="16"/>
  <c r="I10" i="31"/>
  <c r="H10" i="31"/>
  <c r="E10" i="31"/>
  <c r="I10" i="25"/>
  <c r="H10" i="25"/>
  <c r="E10" i="25"/>
  <c r="E20" i="25" s="1"/>
  <c r="I10" i="26"/>
  <c r="H10" i="26"/>
  <c r="E10" i="26"/>
  <c r="E20" i="26" s="1"/>
  <c r="I10" i="27"/>
  <c r="H10" i="27"/>
  <c r="E10" i="27"/>
  <c r="E20" i="27" s="1"/>
  <c r="I10" i="30"/>
  <c r="H10" i="30"/>
  <c r="E10" i="30"/>
  <c r="E20" i="30" s="1"/>
  <c r="I10" i="17"/>
  <c r="H10" i="17"/>
  <c r="E10" i="17"/>
  <c r="E20" i="17" s="1"/>
  <c r="I10" i="29"/>
  <c r="H10" i="29"/>
  <c r="E10" i="29"/>
  <c r="E20" i="29" s="1"/>
  <c r="G9" i="32"/>
  <c r="E9" i="32"/>
  <c r="A1" i="41" l="1"/>
  <c r="F14" i="32" l="1"/>
  <c r="G14" i="32"/>
  <c r="H14" i="32"/>
  <c r="I14" i="32"/>
  <c r="E14" i="32"/>
  <c r="F13" i="8"/>
  <c r="U20" i="30"/>
  <c r="V20" i="30"/>
  <c r="W20" i="30"/>
  <c r="X20" i="30"/>
  <c r="Y20" i="30"/>
  <c r="Z20" i="30"/>
  <c r="AA20" i="30"/>
  <c r="AB20" i="30"/>
  <c r="AC20" i="30"/>
  <c r="AD20" i="30"/>
  <c r="AE20" i="30"/>
  <c r="AF20" i="30"/>
  <c r="AG20" i="30"/>
  <c r="AH20" i="30"/>
  <c r="AI20" i="30"/>
  <c r="AJ20" i="30"/>
  <c r="AK20" i="30"/>
  <c r="AL20" i="30"/>
  <c r="AM20" i="30"/>
  <c r="AN20" i="30"/>
  <c r="AO20" i="30"/>
  <c r="AP20" i="30"/>
  <c r="AQ20" i="30"/>
  <c r="AR20" i="30"/>
  <c r="AS20" i="30"/>
  <c r="AT20" i="30"/>
  <c r="AU20" i="30"/>
  <c r="AV20" i="30"/>
  <c r="AW20" i="30"/>
  <c r="AX20" i="30"/>
  <c r="AY20" i="30"/>
  <c r="AZ20" i="30"/>
  <c r="BA20" i="30"/>
  <c r="BB20" i="30"/>
  <c r="BC20" i="30"/>
  <c r="BD20" i="30"/>
  <c r="BE20" i="30"/>
  <c r="BF20" i="30"/>
  <c r="BG20" i="30"/>
  <c r="BH20" i="30"/>
  <c r="BI20" i="30"/>
  <c r="BJ20" i="30"/>
  <c r="BK20" i="30"/>
  <c r="BL20" i="30"/>
  <c r="BM20" i="30"/>
  <c r="BN20" i="30"/>
  <c r="BO20" i="30"/>
  <c r="BP20" i="30"/>
  <c r="BQ20" i="30"/>
  <c r="BR20" i="30"/>
  <c r="BS20" i="30"/>
  <c r="BT20" i="30"/>
  <c r="BU20" i="30"/>
  <c r="BV20" i="30"/>
  <c r="BW20" i="30"/>
  <c r="BX20" i="30"/>
  <c r="BY20" i="30"/>
  <c r="BZ20" i="30"/>
  <c r="CA20" i="30"/>
  <c r="CB20" i="30"/>
  <c r="CC20" i="30"/>
  <c r="CD20" i="30"/>
  <c r="CE20" i="30"/>
  <c r="CF20" i="30"/>
  <c r="CG20" i="30"/>
  <c r="CH20" i="30"/>
  <c r="CI20" i="30"/>
  <c r="CJ20" i="30"/>
  <c r="CK20" i="30"/>
  <c r="CL20" i="30"/>
  <c r="CM20" i="30"/>
  <c r="CN20" i="30"/>
  <c r="CO20" i="30"/>
  <c r="CP20" i="30"/>
  <c r="CQ20" i="30"/>
  <c r="CR20" i="30"/>
  <c r="CS20" i="30"/>
  <c r="CT20" i="30"/>
  <c r="CU20" i="30"/>
  <c r="CV20" i="30"/>
  <c r="CW20" i="30"/>
  <c r="CX20" i="30"/>
  <c r="CY20" i="30"/>
  <c r="CZ20" i="30"/>
  <c r="DA20" i="30"/>
  <c r="DB20" i="30"/>
  <c r="DC20" i="30"/>
  <c r="DD20" i="30"/>
  <c r="DE20" i="30"/>
  <c r="DF20" i="30"/>
  <c r="DG20" i="30"/>
  <c r="DH20" i="30"/>
  <c r="DI20" i="30"/>
  <c r="DJ20" i="30"/>
  <c r="DK20" i="30"/>
  <c r="DL20" i="30"/>
  <c r="DM20" i="30"/>
  <c r="DN20" i="30"/>
  <c r="DO20" i="30"/>
  <c r="DP20" i="30"/>
  <c r="DQ20" i="30"/>
  <c r="DR20" i="30"/>
  <c r="DS20" i="30"/>
  <c r="DT20" i="30"/>
  <c r="DU20" i="30"/>
  <c r="DV20" i="30"/>
  <c r="DW20" i="30"/>
  <c r="DX20" i="30"/>
  <c r="DY20" i="30"/>
  <c r="DZ20" i="30"/>
  <c r="EA20" i="30"/>
  <c r="EB20" i="30"/>
  <c r="EC20" i="30"/>
  <c r="ED20" i="30"/>
  <c r="EE20" i="30"/>
  <c r="EF20" i="30"/>
  <c r="EG20" i="30"/>
  <c r="EH20" i="30"/>
  <c r="EI20" i="30"/>
  <c r="EJ20" i="30"/>
  <c r="EK20" i="30"/>
  <c r="EL20" i="30"/>
  <c r="EM20" i="30"/>
  <c r="EN20" i="30"/>
  <c r="EO20" i="30"/>
  <c r="EP20" i="30"/>
  <c r="EQ20" i="30"/>
  <c r="ER20" i="30"/>
  <c r="ES20" i="30"/>
  <c r="ET20" i="30"/>
  <c r="EU20" i="30"/>
  <c r="EV20" i="30"/>
  <c r="EW20" i="30"/>
  <c r="EX20" i="30"/>
  <c r="EY20" i="30"/>
  <c r="EZ20" i="30"/>
  <c r="FA20" i="30"/>
  <c r="FB20" i="30"/>
  <c r="FC20" i="30"/>
  <c r="FD20" i="30"/>
  <c r="FE20" i="30"/>
  <c r="FF20" i="30"/>
  <c r="FG20" i="30"/>
  <c r="FH20" i="30"/>
  <c r="FI20" i="30"/>
  <c r="FJ20" i="30"/>
  <c r="FK20" i="30"/>
  <c r="FL20" i="30"/>
  <c r="FM20" i="30"/>
  <c r="FN20" i="30"/>
  <c r="FO20" i="30"/>
  <c r="FP20" i="30"/>
  <c r="FQ20" i="30"/>
  <c r="FR20" i="30"/>
  <c r="FS20" i="30"/>
  <c r="FT20" i="30"/>
  <c r="FU20" i="30"/>
  <c r="FV20" i="30"/>
  <c r="FW20" i="30"/>
  <c r="FX20" i="30"/>
  <c r="FY20" i="30"/>
  <c r="FZ20" i="30"/>
  <c r="GA20" i="30"/>
  <c r="GB20" i="30"/>
  <c r="GC20" i="30"/>
  <c r="GD20" i="30"/>
  <c r="GE20" i="30"/>
  <c r="GF20" i="30"/>
  <c r="GG20" i="30"/>
  <c r="GH20" i="30"/>
  <c r="GI20" i="30"/>
  <c r="GJ20" i="30"/>
  <c r="GK20" i="30"/>
  <c r="GL20" i="30"/>
  <c r="GM20" i="30"/>
  <c r="GN20" i="30"/>
  <c r="GO20" i="30"/>
  <c r="GP20" i="30"/>
  <c r="GQ20" i="30"/>
  <c r="GR20" i="30"/>
  <c r="GS20" i="30"/>
  <c r="GT20" i="30"/>
  <c r="GU20" i="30"/>
  <c r="GV20" i="30"/>
  <c r="GW20" i="30"/>
  <c r="GX20" i="30"/>
  <c r="GY20" i="30"/>
  <c r="GZ20" i="30"/>
  <c r="HA20" i="30"/>
  <c r="HB20" i="30"/>
  <c r="HC20" i="30"/>
  <c r="HD20" i="30"/>
  <c r="HE20" i="30"/>
  <c r="HF20" i="30"/>
  <c r="HG20" i="30"/>
  <c r="HH20" i="30"/>
  <c r="HI20" i="30"/>
  <c r="HJ20" i="30"/>
  <c r="HK20" i="30"/>
  <c r="HL20" i="30"/>
  <c r="HM20" i="30"/>
  <c r="HN20" i="30"/>
  <c r="HO20" i="30"/>
  <c r="HP20" i="30"/>
  <c r="HQ20" i="30"/>
  <c r="HR20" i="30"/>
  <c r="HS20" i="30"/>
  <c r="HT20" i="30"/>
  <c r="HU20" i="30"/>
  <c r="HV20" i="30"/>
  <c r="HW20" i="30"/>
  <c r="HX20" i="30"/>
  <c r="HY20" i="30"/>
  <c r="HZ20" i="30"/>
  <c r="IA20" i="30"/>
  <c r="IB20" i="30"/>
  <c r="IC20" i="30"/>
  <c r="ID20" i="30"/>
  <c r="IE20" i="30"/>
  <c r="IF20" i="30"/>
  <c r="IG20" i="30"/>
  <c r="IH20" i="30"/>
  <c r="II20" i="30"/>
  <c r="IJ20" i="30"/>
  <c r="IK20" i="30"/>
  <c r="IL20" i="30"/>
  <c r="IM20" i="30"/>
  <c r="IN20" i="30"/>
  <c r="IO20" i="30"/>
  <c r="IP20" i="30"/>
  <c r="IQ20" i="30"/>
  <c r="IR20" i="30"/>
  <c r="IS20" i="30"/>
  <c r="IT20" i="30"/>
  <c r="IU20" i="30"/>
  <c r="IV20" i="30"/>
  <c r="IW20" i="30"/>
  <c r="IX20" i="30"/>
  <c r="IY20" i="30"/>
  <c r="IZ20" i="30"/>
  <c r="JA20" i="30"/>
  <c r="JB20" i="30"/>
  <c r="JC20" i="30"/>
  <c r="JD20" i="30"/>
  <c r="JE20" i="30"/>
  <c r="JF20" i="30"/>
  <c r="JG20" i="30"/>
  <c r="JH20" i="30"/>
  <c r="JI20" i="30"/>
  <c r="JJ20" i="30"/>
  <c r="JK20" i="30"/>
  <c r="JL20" i="30"/>
  <c r="JM20" i="30"/>
  <c r="JN20" i="30"/>
  <c r="JO20" i="30"/>
  <c r="JP20" i="30"/>
  <c r="JQ20" i="30"/>
  <c r="JR20" i="30"/>
  <c r="JS20" i="30"/>
  <c r="JT20" i="30"/>
  <c r="JU20" i="30"/>
  <c r="JV20" i="30"/>
  <c r="JW20" i="30"/>
  <c r="JX20" i="30"/>
  <c r="JY20" i="30"/>
  <c r="JZ20" i="30"/>
  <c r="KA20" i="30"/>
  <c r="KB20" i="30"/>
  <c r="KC20" i="30"/>
  <c r="KD20" i="30"/>
  <c r="KE20" i="30"/>
  <c r="KF20" i="30"/>
  <c r="KG20" i="30"/>
  <c r="KH20" i="30"/>
  <c r="KI20" i="30"/>
  <c r="KJ20" i="30"/>
  <c r="KK20" i="30"/>
  <c r="KL20" i="30"/>
  <c r="KM20" i="30"/>
  <c r="KN20" i="30"/>
  <c r="KO20" i="30"/>
  <c r="KP20" i="30"/>
  <c r="KQ20" i="30"/>
  <c r="KR20" i="30"/>
  <c r="KS20" i="30"/>
  <c r="KT20" i="30"/>
  <c r="KU20" i="30"/>
  <c r="KV20" i="30"/>
  <c r="KW20" i="30"/>
  <c r="KX20" i="30"/>
  <c r="KY20" i="30"/>
  <c r="KZ20" i="30"/>
  <c r="LA20" i="30"/>
  <c r="LB20" i="30"/>
  <c r="LC20" i="30"/>
  <c r="LD20" i="30"/>
  <c r="LE20" i="30"/>
  <c r="LF20" i="30"/>
  <c r="LG20" i="30"/>
  <c r="LH20" i="30"/>
  <c r="LI20" i="30"/>
  <c r="LJ20" i="30"/>
  <c r="LK20" i="30"/>
  <c r="LL20" i="30"/>
  <c r="LM20" i="30"/>
  <c r="LN20" i="30"/>
  <c r="LO20" i="30"/>
  <c r="LP20" i="30"/>
  <c r="LQ20" i="30"/>
  <c r="LR20" i="30"/>
  <c r="LS20" i="30"/>
  <c r="LT20" i="30"/>
  <c r="LU20" i="30"/>
  <c r="LV20" i="30"/>
  <c r="LW20" i="30"/>
  <c r="LX20" i="30"/>
  <c r="LY20" i="30"/>
  <c r="LZ20" i="30"/>
  <c r="MA20" i="30"/>
  <c r="MB20" i="30"/>
  <c r="MC20" i="30"/>
  <c r="MD20" i="30"/>
  <c r="ME20" i="30"/>
  <c r="MF20" i="30"/>
  <c r="MG20" i="30"/>
  <c r="MH20" i="30"/>
  <c r="MI20" i="30"/>
  <c r="MJ20" i="30"/>
  <c r="MK20" i="30"/>
  <c r="ML20" i="30"/>
  <c r="MM20" i="30"/>
  <c r="MN20" i="30"/>
  <c r="MO20" i="30"/>
  <c r="MP20" i="30"/>
  <c r="MQ20" i="30"/>
  <c r="MR20" i="30"/>
  <c r="MS20" i="30"/>
  <c r="MT20" i="30"/>
  <c r="MU20" i="30"/>
  <c r="MV20" i="30"/>
  <c r="MW20" i="30"/>
  <c r="MX20" i="30"/>
  <c r="MY20" i="30"/>
  <c r="MZ20" i="30"/>
  <c r="NA20" i="30"/>
  <c r="NB20" i="30"/>
  <c r="NC20" i="30"/>
  <c r="ND20" i="30"/>
  <c r="NE20" i="30"/>
  <c r="NF20" i="30"/>
  <c r="NG20" i="30"/>
  <c r="NH20" i="30"/>
  <c r="NI20" i="30"/>
  <c r="NJ20" i="30"/>
  <c r="NK20" i="30"/>
  <c r="NL20" i="30"/>
  <c r="NM20" i="30"/>
  <c r="NN20" i="30"/>
  <c r="NO20" i="30"/>
  <c r="NP20" i="30"/>
  <c r="NQ20" i="30"/>
  <c r="NR20" i="30"/>
  <c r="NS20" i="30"/>
  <c r="NT20" i="30"/>
  <c r="NU20" i="30"/>
  <c r="NV20" i="30"/>
  <c r="NW20" i="30"/>
  <c r="NX20" i="30"/>
  <c r="NY20" i="30"/>
  <c r="NZ20" i="30"/>
  <c r="OA20" i="30"/>
  <c r="OB20" i="30"/>
  <c r="OC20" i="30"/>
  <c r="OD20" i="30"/>
  <c r="OE20" i="30"/>
  <c r="OF20" i="30"/>
  <c r="OG20" i="30"/>
  <c r="OH20" i="30"/>
  <c r="OI20" i="30"/>
  <c r="OJ20" i="30"/>
  <c r="OK20" i="30"/>
  <c r="OL20" i="30"/>
  <c r="OM20" i="30"/>
  <c r="ON20" i="30"/>
  <c r="OO20" i="30"/>
  <c r="OP20" i="30"/>
  <c r="OQ20" i="30"/>
  <c r="OR20" i="30"/>
  <c r="OS20" i="30"/>
  <c r="OT20" i="30"/>
  <c r="OU20" i="30"/>
  <c r="OV20" i="30"/>
  <c r="OW20" i="30"/>
  <c r="OX20" i="30"/>
  <c r="OY20" i="30"/>
  <c r="OZ20" i="30"/>
  <c r="PA20" i="30"/>
  <c r="PB20" i="30"/>
  <c r="PC20" i="30"/>
  <c r="PD20" i="30"/>
  <c r="PE20" i="30"/>
  <c r="PF20" i="30"/>
  <c r="PG20" i="30"/>
  <c r="PH20" i="30"/>
  <c r="PI20" i="30"/>
  <c r="PJ20" i="30"/>
  <c r="PK20" i="30"/>
  <c r="PL20" i="30"/>
  <c r="PM20" i="30"/>
  <c r="PN20" i="30"/>
  <c r="PO20" i="30"/>
  <c r="PP20" i="30"/>
  <c r="PQ20" i="30"/>
  <c r="PR20" i="30"/>
  <c r="PS20" i="30"/>
  <c r="PT20" i="30"/>
  <c r="PU20" i="30"/>
  <c r="PV20" i="30"/>
  <c r="PW20" i="30"/>
  <c r="PX20" i="30"/>
  <c r="PY20" i="30"/>
  <c r="PZ20" i="30"/>
  <c r="QA20" i="30"/>
  <c r="QB20" i="30"/>
  <c r="QC20" i="30"/>
  <c r="QD20" i="30"/>
  <c r="QE20" i="30"/>
  <c r="QF20" i="30"/>
  <c r="QG20" i="30"/>
  <c r="QH20" i="30"/>
  <c r="QI20" i="30"/>
  <c r="QJ20" i="30"/>
  <c r="QK20" i="30"/>
  <c r="QL20" i="30"/>
  <c r="QM20" i="30"/>
  <c r="QN20" i="30"/>
  <c r="QO20" i="30"/>
  <c r="QP20" i="30"/>
  <c r="QQ20" i="30"/>
  <c r="QR20" i="30"/>
  <c r="QS20" i="30"/>
  <c r="QT20" i="30"/>
  <c r="QU20" i="30"/>
  <c r="QV20" i="30"/>
  <c r="QW20" i="30"/>
  <c r="QX20" i="30"/>
  <c r="QY20" i="30"/>
  <c r="QZ20" i="30"/>
  <c r="RA20" i="30"/>
  <c r="RB20" i="30"/>
  <c r="RC20" i="30"/>
  <c r="RD20" i="30"/>
  <c r="RE20" i="30"/>
  <c r="RF20" i="30"/>
  <c r="RG20" i="30"/>
  <c r="RH20" i="30"/>
  <c r="RI20" i="30"/>
  <c r="RJ20" i="30"/>
  <c r="RK20" i="30"/>
  <c r="RL20" i="30"/>
  <c r="RM20" i="30"/>
  <c r="RN20" i="30"/>
  <c r="RO20" i="30"/>
  <c r="RP20" i="30"/>
  <c r="RQ20" i="30"/>
  <c r="RR20" i="30"/>
  <c r="RS20" i="30"/>
  <c r="RT20" i="30"/>
  <c r="RU20" i="30"/>
  <c r="RV20" i="30"/>
  <c r="RW20" i="30"/>
  <c r="RX20" i="30"/>
  <c r="RY20" i="30"/>
  <c r="RZ20" i="30"/>
  <c r="SA20" i="30"/>
  <c r="SB20" i="30"/>
  <c r="SC20" i="30"/>
  <c r="SD20" i="30"/>
  <c r="SE20" i="30"/>
  <c r="SF20" i="30"/>
  <c r="SG20" i="30"/>
  <c r="SH20" i="30"/>
  <c r="SI20" i="30"/>
  <c r="SJ20" i="30"/>
  <c r="SK20" i="30"/>
  <c r="SL20" i="30"/>
  <c r="SM20" i="30"/>
  <c r="SN20" i="30"/>
  <c r="SO20" i="30"/>
  <c r="SP20" i="30"/>
  <c r="SQ20" i="30"/>
  <c r="SR20" i="30"/>
  <c r="SS20" i="30"/>
  <c r="ST20" i="30"/>
  <c r="SU20" i="30"/>
  <c r="SV20" i="30"/>
  <c r="SW20" i="30"/>
  <c r="SX20" i="30"/>
  <c r="SY20" i="30"/>
  <c r="SZ20" i="30"/>
  <c r="TA20" i="30"/>
  <c r="TB20" i="30"/>
  <c r="TC20" i="30"/>
  <c r="TD20" i="30"/>
  <c r="TE20" i="30"/>
  <c r="TF20" i="30"/>
  <c r="TG20" i="30"/>
  <c r="TH20" i="30"/>
  <c r="TI20" i="30"/>
  <c r="TJ20" i="30"/>
  <c r="TK20" i="30"/>
  <c r="TL20" i="30"/>
  <c r="TM20" i="30"/>
  <c r="TN20" i="30"/>
  <c r="TO20" i="30"/>
  <c r="TP20" i="30"/>
  <c r="TQ20" i="30"/>
  <c r="TR20" i="30"/>
  <c r="TS20" i="30"/>
  <c r="TT20" i="30"/>
  <c r="TU20" i="30"/>
  <c r="TV20" i="30"/>
  <c r="TW20" i="30"/>
  <c r="TX20" i="30"/>
  <c r="TY20" i="30"/>
  <c r="TZ20" i="30"/>
  <c r="UA20" i="30"/>
  <c r="UB20" i="30"/>
  <c r="UC20" i="30"/>
  <c r="UD20" i="30"/>
  <c r="UE20" i="30"/>
  <c r="UF20" i="30"/>
  <c r="UG20" i="30"/>
  <c r="UH20" i="30"/>
  <c r="UI20" i="30"/>
  <c r="UJ20" i="30"/>
  <c r="UK20" i="30"/>
  <c r="UL20" i="30"/>
  <c r="UM20" i="30"/>
  <c r="UN20" i="30"/>
  <c r="UO20" i="30"/>
  <c r="UP20" i="30"/>
  <c r="UQ20" i="30"/>
  <c r="UR20" i="30"/>
  <c r="US20" i="30"/>
  <c r="UT20" i="30"/>
  <c r="UU20" i="30"/>
  <c r="UV20" i="30"/>
  <c r="UW20" i="30"/>
  <c r="UX20" i="30"/>
  <c r="UY20" i="30"/>
  <c r="UZ20" i="30"/>
  <c r="VA20" i="30"/>
  <c r="VB20" i="30"/>
  <c r="VC20" i="30"/>
  <c r="VD20" i="30"/>
  <c r="VE20" i="30"/>
  <c r="VF20" i="30"/>
  <c r="VG20" i="30"/>
  <c r="VH20" i="30"/>
  <c r="VI20" i="30"/>
  <c r="VJ20" i="30"/>
  <c r="VK20" i="30"/>
  <c r="VL20" i="30"/>
  <c r="VM20" i="30"/>
  <c r="VN20" i="30"/>
  <c r="VO20" i="30"/>
  <c r="VP20" i="30"/>
  <c r="VQ20" i="30"/>
  <c r="VR20" i="30"/>
  <c r="VS20" i="30"/>
  <c r="VT20" i="30"/>
  <c r="VU20" i="30"/>
  <c r="VV20" i="30"/>
  <c r="VW20" i="30"/>
  <c r="VX20" i="30"/>
  <c r="VY20" i="30"/>
  <c r="VZ20" i="30"/>
  <c r="WA20" i="30"/>
  <c r="WB20" i="30"/>
  <c r="WC20" i="30"/>
  <c r="WD20" i="30"/>
  <c r="WE20" i="30"/>
  <c r="WF20" i="30"/>
  <c r="WG20" i="30"/>
  <c r="WH20" i="30"/>
  <c r="WI20" i="30"/>
  <c r="WJ20" i="30"/>
  <c r="WK20" i="30"/>
  <c r="WL20" i="30"/>
  <c r="WM20" i="30"/>
  <c r="WN20" i="30"/>
  <c r="WO20" i="30"/>
  <c r="WP20" i="30"/>
  <c r="WQ20" i="30"/>
  <c r="WR20" i="30"/>
  <c r="WS20" i="30"/>
  <c r="WT20" i="30"/>
  <c r="WU20" i="30"/>
  <c r="WV20" i="30"/>
  <c r="WW20" i="30"/>
  <c r="WX20" i="30"/>
  <c r="WY20" i="30"/>
  <c r="WZ20" i="30"/>
  <c r="XA20" i="30"/>
  <c r="XB20" i="30"/>
  <c r="XC20" i="30"/>
  <c r="XD20" i="30"/>
  <c r="XE20" i="30"/>
  <c r="XF20" i="30"/>
  <c r="XG20" i="30"/>
  <c r="XH20" i="30"/>
  <c r="XI20" i="30"/>
  <c r="XJ20" i="30"/>
  <c r="XK20" i="30"/>
  <c r="XL20" i="30"/>
  <c r="XM20" i="30"/>
  <c r="XN20" i="30"/>
  <c r="XO20" i="30"/>
  <c r="XP20" i="30"/>
  <c r="XQ20" i="30"/>
  <c r="XR20" i="30"/>
  <c r="XS20" i="30"/>
  <c r="XT20" i="30"/>
  <c r="XU20" i="30"/>
  <c r="XV20" i="30"/>
  <c r="XW20" i="30"/>
  <c r="XX20" i="30"/>
  <c r="XY20" i="30"/>
  <c r="XZ20" i="30"/>
  <c r="YA20" i="30"/>
  <c r="YB20" i="30"/>
  <c r="YC20" i="30"/>
  <c r="YD20" i="30"/>
  <c r="YE20" i="30"/>
  <c r="YF20" i="30"/>
  <c r="YG20" i="30"/>
  <c r="YH20" i="30"/>
  <c r="YI20" i="30"/>
  <c r="YJ20" i="30"/>
  <c r="YK20" i="30"/>
  <c r="YL20" i="30"/>
  <c r="YM20" i="30"/>
  <c r="YN20" i="30"/>
  <c r="YO20" i="30"/>
  <c r="YP20" i="30"/>
  <c r="YQ20" i="30"/>
  <c r="YR20" i="30"/>
  <c r="YS20" i="30"/>
  <c r="YT20" i="30"/>
  <c r="YU20" i="30"/>
  <c r="YV20" i="30"/>
  <c r="YW20" i="30"/>
  <c r="YX20" i="30"/>
  <c r="YY20" i="30"/>
  <c r="YZ20" i="30"/>
  <c r="ZA20" i="30"/>
  <c r="ZB20" i="30"/>
  <c r="ZC20" i="30"/>
  <c r="ZD20" i="30"/>
  <c r="ZE20" i="30"/>
  <c r="ZF20" i="30"/>
  <c r="ZG20" i="30"/>
  <c r="ZH20" i="30"/>
  <c r="ZI20" i="30"/>
  <c r="ZJ20" i="30"/>
  <c r="ZK20" i="30"/>
  <c r="ZL20" i="30"/>
  <c r="ZM20" i="30"/>
  <c r="ZN20" i="30"/>
  <c r="ZO20" i="30"/>
  <c r="ZP20" i="30"/>
  <c r="ZQ20" i="30"/>
  <c r="ZR20" i="30"/>
  <c r="ZS20" i="30"/>
  <c r="ZT20" i="30"/>
  <c r="ZU20" i="30"/>
  <c r="ZV20" i="30"/>
  <c r="ZW20" i="30"/>
  <c r="ZX20" i="30"/>
  <c r="ZY20" i="30"/>
  <c r="ZZ20" i="30"/>
  <c r="AAA20" i="30"/>
  <c r="AAB20" i="30"/>
  <c r="AAC20" i="30"/>
  <c r="AAD20" i="30"/>
  <c r="AAE20" i="30"/>
  <c r="AAF20" i="30"/>
  <c r="AAG20" i="30"/>
  <c r="AAH20" i="30"/>
  <c r="AAI20" i="30"/>
  <c r="AAJ20" i="30"/>
  <c r="AAK20" i="30"/>
  <c r="AAL20" i="30"/>
  <c r="AAM20" i="30"/>
  <c r="AAN20" i="30"/>
  <c r="AAO20" i="30"/>
  <c r="AAP20" i="30"/>
  <c r="AAQ20" i="30"/>
  <c r="AAR20" i="30"/>
  <c r="AAS20" i="30"/>
  <c r="AAT20" i="30"/>
  <c r="AAU20" i="30"/>
  <c r="AAV20" i="30"/>
  <c r="AAW20" i="30"/>
  <c r="AAX20" i="30"/>
  <c r="AAY20" i="30"/>
  <c r="AAZ20" i="30"/>
  <c r="ABA20" i="30"/>
  <c r="ABB20" i="30"/>
  <c r="ABC20" i="30"/>
  <c r="ABD20" i="30"/>
  <c r="ABE20" i="30"/>
  <c r="ABF20" i="30"/>
  <c r="ABG20" i="30"/>
  <c r="ABH20" i="30"/>
  <c r="ABI20" i="30"/>
  <c r="ABJ20" i="30"/>
  <c r="ABK20" i="30"/>
  <c r="ABL20" i="30"/>
  <c r="ABM20" i="30"/>
  <c r="ABN20" i="30"/>
  <c r="ABO20" i="30"/>
  <c r="ABP20" i="30"/>
  <c r="ABQ20" i="30"/>
  <c r="ABR20" i="30"/>
  <c r="ABS20" i="30"/>
  <c r="ABT20" i="30"/>
  <c r="ABU20" i="30"/>
  <c r="ABV20" i="30"/>
  <c r="ABW20" i="30"/>
  <c r="ABX20" i="30"/>
  <c r="ABY20" i="30"/>
  <c r="ABZ20" i="30"/>
  <c r="ACA20" i="30"/>
  <c r="ACB20" i="30"/>
  <c r="ACC20" i="30"/>
  <c r="ACD20" i="30"/>
  <c r="ACE20" i="30"/>
  <c r="ACF20" i="30"/>
  <c r="ACG20" i="30"/>
  <c r="ACH20" i="30"/>
  <c r="ACI20" i="30"/>
  <c r="ACJ20" i="30"/>
  <c r="ACK20" i="30"/>
  <c r="ACL20" i="30"/>
  <c r="ACM20" i="30"/>
  <c r="ACN20" i="30"/>
  <c r="ACO20" i="30"/>
  <c r="ACP20" i="30"/>
  <c r="ACQ20" i="30"/>
  <c r="ACR20" i="30"/>
  <c r="ACS20" i="30"/>
  <c r="ACT20" i="30"/>
  <c r="ACU20" i="30"/>
  <c r="ACV20" i="30"/>
  <c r="ACW20" i="30"/>
  <c r="ACX20" i="30"/>
  <c r="ACY20" i="30"/>
  <c r="ACZ20" i="30"/>
  <c r="ADA20" i="30"/>
  <c r="ADB20" i="30"/>
  <c r="ADC20" i="30"/>
  <c r="ADD20" i="30"/>
  <c r="ADE20" i="30"/>
  <c r="ADF20" i="30"/>
  <c r="ADG20" i="30"/>
  <c r="ADH20" i="30"/>
  <c r="ADI20" i="30"/>
  <c r="ADJ20" i="30"/>
  <c r="ADK20" i="30"/>
  <c r="ADL20" i="30"/>
  <c r="ADM20" i="30"/>
  <c r="ADN20" i="30"/>
  <c r="ADO20" i="30"/>
  <c r="ADP20" i="30"/>
  <c r="ADQ20" i="30"/>
  <c r="ADR20" i="30"/>
  <c r="ADS20" i="30"/>
  <c r="ADT20" i="30"/>
  <c r="ADU20" i="30"/>
  <c r="ADV20" i="30"/>
  <c r="ADW20" i="30"/>
  <c r="ADX20" i="30"/>
  <c r="ADY20" i="30"/>
  <c r="ADZ20" i="30"/>
  <c r="AEA20" i="30"/>
  <c r="AEB20" i="30"/>
  <c r="AEC20" i="30"/>
  <c r="AED20" i="30"/>
  <c r="AEE20" i="30"/>
  <c r="AEF20" i="30"/>
  <c r="AEG20" i="30"/>
  <c r="AEH20" i="30"/>
  <c r="AEI20" i="30"/>
  <c r="AEJ20" i="30"/>
  <c r="AEK20" i="30"/>
  <c r="AEL20" i="30"/>
  <c r="AEM20" i="30"/>
  <c r="AEN20" i="30"/>
  <c r="AEO20" i="30"/>
  <c r="AEP20" i="30"/>
  <c r="AEQ20" i="30"/>
  <c r="AER20" i="30"/>
  <c r="AES20" i="30"/>
  <c r="AET20" i="30"/>
  <c r="AEU20" i="30"/>
  <c r="AEV20" i="30"/>
  <c r="AEW20" i="30"/>
  <c r="AEX20" i="30"/>
  <c r="AEY20" i="30"/>
  <c r="AEZ20" i="30"/>
  <c r="AFA20" i="30"/>
  <c r="AFB20" i="30"/>
  <c r="AFC20" i="30"/>
  <c r="AFD20" i="30"/>
  <c r="AFE20" i="30"/>
  <c r="AFF20" i="30"/>
  <c r="AFG20" i="30"/>
  <c r="AFH20" i="30"/>
  <c r="AFI20" i="30"/>
  <c r="AFJ20" i="30"/>
  <c r="AFK20" i="30"/>
  <c r="AFL20" i="30"/>
  <c r="AFM20" i="30"/>
  <c r="AFN20" i="30"/>
  <c r="AFO20" i="30"/>
  <c r="AFP20" i="30"/>
  <c r="AFQ20" i="30"/>
  <c r="AFR20" i="30"/>
  <c r="AFS20" i="30"/>
  <c r="AFT20" i="30"/>
  <c r="AFU20" i="30"/>
  <c r="AFV20" i="30"/>
  <c r="AFW20" i="30"/>
  <c r="AFX20" i="30"/>
  <c r="AFY20" i="30"/>
  <c r="AFZ20" i="30"/>
  <c r="AGA20" i="30"/>
  <c r="AGB20" i="30"/>
  <c r="AGC20" i="30"/>
  <c r="AGD20" i="30"/>
  <c r="AGE20" i="30"/>
  <c r="AGF20" i="30"/>
  <c r="AGG20" i="30"/>
  <c r="AGH20" i="30"/>
  <c r="AGI20" i="30"/>
  <c r="AGJ20" i="30"/>
  <c r="AGK20" i="30"/>
  <c r="AGL20" i="30"/>
  <c r="AGM20" i="30"/>
  <c r="AGN20" i="30"/>
  <c r="AGO20" i="30"/>
  <c r="AGP20" i="30"/>
  <c r="AGQ20" i="30"/>
  <c r="AGR20" i="30"/>
  <c r="AGS20" i="30"/>
  <c r="AGT20" i="30"/>
  <c r="AGU20" i="30"/>
  <c r="AGV20" i="30"/>
  <c r="AGW20" i="30"/>
  <c r="AGX20" i="30"/>
  <c r="AGY20" i="30"/>
  <c r="AGZ20" i="30"/>
  <c r="AHA20" i="30"/>
  <c r="AHB20" i="30"/>
  <c r="AHC20" i="30"/>
  <c r="AHD20" i="30"/>
  <c r="AHE20" i="30"/>
  <c r="AHF20" i="30"/>
  <c r="AHG20" i="30"/>
  <c r="AHH20" i="30"/>
  <c r="AHI20" i="30"/>
  <c r="AHJ20" i="30"/>
  <c r="AHK20" i="30"/>
  <c r="AHL20" i="30"/>
  <c r="AHM20" i="30"/>
  <c r="AHN20" i="30"/>
  <c r="AHO20" i="30"/>
  <c r="AHP20" i="30"/>
  <c r="AHQ20" i="30"/>
  <c r="AHR20" i="30"/>
  <c r="AHS20" i="30"/>
  <c r="AHT20" i="30"/>
  <c r="AHU20" i="30"/>
  <c r="AHV20" i="30"/>
  <c r="AHW20" i="30"/>
  <c r="AHX20" i="30"/>
  <c r="AHY20" i="30"/>
  <c r="AHZ20" i="30"/>
  <c r="AIA20" i="30"/>
  <c r="AIB20" i="30"/>
  <c r="AIC20" i="30"/>
  <c r="AID20" i="30"/>
  <c r="AIE20" i="30"/>
  <c r="AIF20" i="30"/>
  <c r="AIG20" i="30"/>
  <c r="AIH20" i="30"/>
  <c r="AII20" i="30"/>
  <c r="AIJ20" i="30"/>
  <c r="AIK20" i="30"/>
  <c r="AIL20" i="30"/>
  <c r="AIM20" i="30"/>
  <c r="AIN20" i="30"/>
  <c r="AIO20" i="30"/>
  <c r="AIP20" i="30"/>
  <c r="AIQ20" i="30"/>
  <c r="AIR20" i="30"/>
  <c r="AIS20" i="30"/>
  <c r="AIT20" i="30"/>
  <c r="AIU20" i="30"/>
  <c r="AIV20" i="30"/>
  <c r="AIW20" i="30"/>
  <c r="AIX20" i="30"/>
  <c r="AIY20" i="30"/>
  <c r="AIZ20" i="30"/>
  <c r="AJA20" i="30"/>
  <c r="AJB20" i="30"/>
  <c r="AJC20" i="30"/>
  <c r="AJD20" i="30"/>
  <c r="AJE20" i="30"/>
  <c r="AJF20" i="30"/>
  <c r="AJG20" i="30"/>
  <c r="AJH20" i="30"/>
  <c r="AJI20" i="30"/>
  <c r="AJJ20" i="30"/>
  <c r="AJK20" i="30"/>
  <c r="AJL20" i="30"/>
  <c r="AJM20" i="30"/>
  <c r="AJN20" i="30"/>
  <c r="AJO20" i="30"/>
  <c r="AJP20" i="30"/>
  <c r="AJQ20" i="30"/>
  <c r="AJR20" i="30"/>
  <c r="AJS20" i="30"/>
  <c r="AJT20" i="30"/>
  <c r="AJU20" i="30"/>
  <c r="AJV20" i="30"/>
  <c r="AJW20" i="30"/>
  <c r="AJX20" i="30"/>
  <c r="AJY20" i="30"/>
  <c r="AJZ20" i="30"/>
  <c r="AKA20" i="30"/>
  <c r="AKB20" i="30"/>
  <c r="AKC20" i="30"/>
  <c r="AKD20" i="30"/>
  <c r="AKE20" i="30"/>
  <c r="AKF20" i="30"/>
  <c r="AKG20" i="30"/>
  <c r="AKH20" i="30"/>
  <c r="AKI20" i="30"/>
  <c r="AKJ20" i="30"/>
  <c r="AKK20" i="30"/>
  <c r="AKL20" i="30"/>
  <c r="AKM20" i="30"/>
  <c r="AKN20" i="30"/>
  <c r="AKO20" i="30"/>
  <c r="AKP20" i="30"/>
  <c r="AKQ20" i="30"/>
  <c r="AKR20" i="30"/>
  <c r="AKS20" i="30"/>
  <c r="AKT20" i="30"/>
  <c r="AKU20" i="30"/>
  <c r="AKV20" i="30"/>
  <c r="AKW20" i="30"/>
  <c r="AKX20" i="30"/>
  <c r="AKY20" i="30"/>
  <c r="AKZ20" i="30"/>
  <c r="ALA20" i="30"/>
  <c r="ALB20" i="30"/>
  <c r="ALC20" i="30"/>
  <c r="ALD20" i="30"/>
  <c r="ALE20" i="30"/>
  <c r="ALF20" i="30"/>
  <c r="ALG20" i="30"/>
  <c r="ALH20" i="30"/>
  <c r="ALI20" i="30"/>
  <c r="ALJ20" i="30"/>
  <c r="ALK20" i="30"/>
  <c r="ALL20" i="30"/>
  <c r="ALM20" i="30"/>
  <c r="ALN20" i="30"/>
  <c r="ALO20" i="30"/>
  <c r="ALP20" i="30"/>
  <c r="ALQ20" i="30"/>
  <c r="ALR20" i="30"/>
  <c r="ALS20" i="30"/>
  <c r="ALT20" i="30"/>
  <c r="ALU20" i="30"/>
  <c r="ALV20" i="30"/>
  <c r="ALW20" i="30"/>
  <c r="ALX20" i="30"/>
  <c r="ALY20" i="30"/>
  <c r="ALZ20" i="30"/>
  <c r="AMA20" i="30"/>
  <c r="AMB20" i="30"/>
  <c r="AMC20" i="30"/>
  <c r="AMD20" i="30"/>
  <c r="AME20" i="30"/>
  <c r="AMF20" i="30"/>
  <c r="AMG20" i="30"/>
  <c r="AMH20" i="30"/>
  <c r="AMI20" i="30"/>
  <c r="AMJ20" i="30"/>
  <c r="AMK20" i="30"/>
  <c r="AML20" i="30"/>
  <c r="AMM20" i="30"/>
  <c r="AMN20" i="30"/>
  <c r="AMO20" i="30"/>
  <c r="AMP20" i="30"/>
  <c r="AMQ20" i="30"/>
  <c r="AMR20" i="30"/>
  <c r="AMS20" i="30"/>
  <c r="AMT20" i="30"/>
  <c r="AMU20" i="30"/>
  <c r="AMV20" i="30"/>
  <c r="AMW20" i="30"/>
  <c r="AMX20" i="30"/>
  <c r="AMY20" i="30"/>
  <c r="AMZ20" i="30"/>
  <c r="ANA20" i="30"/>
  <c r="ANB20" i="30"/>
  <c r="ANC20" i="30"/>
  <c r="AND20" i="30"/>
  <c r="ANE20" i="30"/>
  <c r="ANF20" i="30"/>
  <c r="ANG20" i="30"/>
  <c r="ANH20" i="30"/>
  <c r="ANI20" i="30"/>
  <c r="ANJ20" i="30"/>
  <c r="ANK20" i="30"/>
  <c r="ANL20" i="30"/>
  <c r="ANM20" i="30"/>
  <c r="ANN20" i="30"/>
  <c r="ANO20" i="30"/>
  <c r="ANP20" i="30"/>
  <c r="ANQ20" i="30"/>
  <c r="ANR20" i="30"/>
  <c r="ANS20" i="30"/>
  <c r="ANT20" i="30"/>
  <c r="ANU20" i="30"/>
  <c r="ANV20" i="30"/>
  <c r="ANW20" i="30"/>
  <c r="ANX20" i="30"/>
  <c r="ANY20" i="30"/>
  <c r="ANZ20" i="30"/>
  <c r="AOA20" i="30"/>
  <c r="AOB20" i="30"/>
  <c r="AOC20" i="30"/>
  <c r="AOD20" i="30"/>
  <c r="AOE20" i="30"/>
  <c r="AOF20" i="30"/>
  <c r="AOG20" i="30"/>
  <c r="AOH20" i="30"/>
  <c r="AOI20" i="30"/>
  <c r="AOJ20" i="30"/>
  <c r="AOK20" i="30"/>
  <c r="AOL20" i="30"/>
  <c r="AOM20" i="30"/>
  <c r="AON20" i="30"/>
  <c r="AOO20" i="30"/>
  <c r="AOP20" i="30"/>
  <c r="AOQ20" i="30"/>
  <c r="AOR20" i="30"/>
  <c r="AOS20" i="30"/>
  <c r="AOT20" i="30"/>
  <c r="AOU20" i="30"/>
  <c r="AOV20" i="30"/>
  <c r="AOW20" i="30"/>
  <c r="AOX20" i="30"/>
  <c r="AOY20" i="30"/>
  <c r="AOZ20" i="30"/>
  <c r="APA20" i="30"/>
  <c r="APB20" i="30"/>
  <c r="APC20" i="30"/>
  <c r="APD20" i="30"/>
  <c r="APE20" i="30"/>
  <c r="APF20" i="30"/>
  <c r="APG20" i="30"/>
  <c r="APH20" i="30"/>
  <c r="API20" i="30"/>
  <c r="APJ20" i="30"/>
  <c r="APK20" i="30"/>
  <c r="APL20" i="30"/>
  <c r="APM20" i="30"/>
  <c r="APN20" i="30"/>
  <c r="APO20" i="30"/>
  <c r="APP20" i="30"/>
  <c r="APQ20" i="30"/>
  <c r="APR20" i="30"/>
  <c r="APS20" i="30"/>
  <c r="APT20" i="30"/>
  <c r="APU20" i="30"/>
  <c r="APV20" i="30"/>
  <c r="APW20" i="30"/>
  <c r="APX20" i="30"/>
  <c r="APY20" i="30"/>
  <c r="APZ20" i="30"/>
  <c r="AQA20" i="30"/>
  <c r="AQB20" i="30"/>
  <c r="AQC20" i="30"/>
  <c r="AQD20" i="30"/>
  <c r="AQE20" i="30"/>
  <c r="AQF20" i="30"/>
  <c r="AQG20" i="30"/>
  <c r="AQH20" i="30"/>
  <c r="AQI20" i="30"/>
  <c r="AQJ20" i="30"/>
  <c r="AQK20" i="30"/>
  <c r="AQL20" i="30"/>
  <c r="AQM20" i="30"/>
  <c r="AQN20" i="30"/>
  <c r="AQO20" i="30"/>
  <c r="AQP20" i="30"/>
  <c r="AQQ20" i="30"/>
  <c r="AQR20" i="30"/>
  <c r="AQS20" i="30"/>
  <c r="AQT20" i="30"/>
  <c r="AQU20" i="30"/>
  <c r="AQV20" i="30"/>
  <c r="AQW20" i="30"/>
  <c r="AQX20" i="30"/>
  <c r="AQY20" i="30"/>
  <c r="AQZ20" i="30"/>
  <c r="ARA20" i="30"/>
  <c r="ARB20" i="30"/>
  <c r="ARC20" i="30"/>
  <c r="ARD20" i="30"/>
  <c r="ARE20" i="30"/>
  <c r="ARF20" i="30"/>
  <c r="ARG20" i="30"/>
  <c r="ARH20" i="30"/>
  <c r="ARI20" i="30"/>
  <c r="ARJ20" i="30"/>
  <c r="ARK20" i="30"/>
  <c r="ARL20" i="30"/>
  <c r="ARM20" i="30"/>
  <c r="ARN20" i="30"/>
  <c r="ARO20" i="30"/>
  <c r="ARP20" i="30"/>
  <c r="ARQ20" i="30"/>
  <c r="ARR20" i="30"/>
  <c r="ARS20" i="30"/>
  <c r="ART20" i="30"/>
  <c r="ARU20" i="30"/>
  <c r="ARV20" i="30"/>
  <c r="ARW20" i="30"/>
  <c r="ARX20" i="30"/>
  <c r="ARY20" i="30"/>
  <c r="ARZ20" i="30"/>
  <c r="ASA20" i="30"/>
  <c r="ASB20" i="30"/>
  <c r="ASC20" i="30"/>
  <c r="ASD20" i="30"/>
  <c r="ASE20" i="30"/>
  <c r="ASF20" i="30"/>
  <c r="ASG20" i="30"/>
  <c r="ASH20" i="30"/>
  <c r="ASI20" i="30"/>
  <c r="ASJ20" i="30"/>
  <c r="ASK20" i="30"/>
  <c r="ASL20" i="30"/>
  <c r="ASM20" i="30"/>
  <c r="ASN20" i="30"/>
  <c r="ASO20" i="30"/>
  <c r="ASP20" i="30"/>
  <c r="ASQ20" i="30"/>
  <c r="ASR20" i="30"/>
  <c r="ASS20" i="30"/>
  <c r="AST20" i="30"/>
  <c r="ASU20" i="30"/>
  <c r="ASV20" i="30"/>
  <c r="ASW20" i="30"/>
  <c r="ASX20" i="30"/>
  <c r="ASY20" i="30"/>
  <c r="ASZ20" i="30"/>
  <c r="ATA20" i="30"/>
  <c r="ATB20" i="30"/>
  <c r="ATC20" i="30"/>
  <c r="ATD20" i="30"/>
  <c r="ATE20" i="30"/>
  <c r="ATF20" i="30"/>
  <c r="ATG20" i="30"/>
  <c r="ATH20" i="30"/>
  <c r="ATI20" i="30"/>
  <c r="ATJ20" i="30"/>
  <c r="ATK20" i="30"/>
  <c r="ATL20" i="30"/>
  <c r="ATM20" i="30"/>
  <c r="ATN20" i="30"/>
  <c r="ATO20" i="30"/>
  <c r="ATP20" i="30"/>
  <c r="ATQ20" i="30"/>
  <c r="ATR20" i="30"/>
  <c r="ATS20" i="30"/>
  <c r="ATT20" i="30"/>
  <c r="ATU20" i="30"/>
  <c r="ATV20" i="30"/>
  <c r="ATW20" i="30"/>
  <c r="ATX20" i="30"/>
  <c r="ATY20" i="30"/>
  <c r="ATZ20" i="30"/>
  <c r="AUA20" i="30"/>
  <c r="AUB20" i="30"/>
  <c r="AUC20" i="30"/>
  <c r="AUD20" i="30"/>
  <c r="AUE20" i="30"/>
  <c r="AUF20" i="30"/>
  <c r="AUG20" i="30"/>
  <c r="AUH20" i="30"/>
  <c r="AUI20" i="30"/>
  <c r="AUJ20" i="30"/>
  <c r="AUK20" i="30"/>
  <c r="AUL20" i="30"/>
  <c r="AUM20" i="30"/>
  <c r="AUN20" i="30"/>
  <c r="AUO20" i="30"/>
  <c r="AUP20" i="30"/>
  <c r="AUQ20" i="30"/>
  <c r="AUR20" i="30"/>
  <c r="AUS20" i="30"/>
  <c r="AUT20" i="30"/>
  <c r="AUU20" i="30"/>
  <c r="AUV20" i="30"/>
  <c r="AUW20" i="30"/>
  <c r="AUX20" i="30"/>
  <c r="AUY20" i="30"/>
  <c r="AUZ20" i="30"/>
  <c r="AVA20" i="30"/>
  <c r="AVB20" i="30"/>
  <c r="AVC20" i="30"/>
  <c r="AVD20" i="30"/>
  <c r="AVE20" i="30"/>
  <c r="AVF20" i="30"/>
  <c r="AVG20" i="30"/>
  <c r="AVH20" i="30"/>
  <c r="AVI20" i="30"/>
  <c r="AVJ20" i="30"/>
  <c r="AVK20" i="30"/>
  <c r="AVL20" i="30"/>
  <c r="AVM20" i="30"/>
  <c r="AVN20" i="30"/>
  <c r="AVO20" i="30"/>
  <c r="AVP20" i="30"/>
  <c r="AVQ20" i="30"/>
  <c r="AVR20" i="30"/>
  <c r="AVS20" i="30"/>
  <c r="AVT20" i="30"/>
  <c r="AVU20" i="30"/>
  <c r="AVV20" i="30"/>
  <c r="AVW20" i="30"/>
  <c r="AVX20" i="30"/>
  <c r="AVY20" i="30"/>
  <c r="AVZ20" i="30"/>
  <c r="AWA20" i="30"/>
  <c r="AWB20" i="30"/>
  <c r="AWC20" i="30"/>
  <c r="AWD20" i="30"/>
  <c r="AWE20" i="30"/>
  <c r="AWF20" i="30"/>
  <c r="AWG20" i="30"/>
  <c r="AWH20" i="30"/>
  <c r="AWI20" i="30"/>
  <c r="AWJ20" i="30"/>
  <c r="AWK20" i="30"/>
  <c r="AWL20" i="30"/>
  <c r="AWM20" i="30"/>
  <c r="AWN20" i="30"/>
  <c r="AWO20" i="30"/>
  <c r="AWP20" i="30"/>
  <c r="AWQ20" i="30"/>
  <c r="AWR20" i="30"/>
  <c r="AWS20" i="30"/>
  <c r="AWT20" i="30"/>
  <c r="AWU20" i="30"/>
  <c r="AWV20" i="30"/>
  <c r="AWW20" i="30"/>
  <c r="AWX20" i="30"/>
  <c r="AWY20" i="30"/>
  <c r="AWZ20" i="30"/>
  <c r="AXA20" i="30"/>
  <c r="AXB20" i="30"/>
  <c r="AXC20" i="30"/>
  <c r="AXD20" i="30"/>
  <c r="AXE20" i="30"/>
  <c r="AXF20" i="30"/>
  <c r="AXG20" i="30"/>
  <c r="AXH20" i="30"/>
  <c r="AXI20" i="30"/>
  <c r="AXJ20" i="30"/>
  <c r="AXK20" i="30"/>
  <c r="AXL20" i="30"/>
  <c r="AXM20" i="30"/>
  <c r="AXN20" i="30"/>
  <c r="AXO20" i="30"/>
  <c r="AXP20" i="30"/>
  <c r="AXQ20" i="30"/>
  <c r="AXR20" i="30"/>
  <c r="AXS20" i="30"/>
  <c r="AXT20" i="30"/>
  <c r="AXU20" i="30"/>
  <c r="AXV20" i="30"/>
  <c r="AXW20" i="30"/>
  <c r="AXX20" i="30"/>
  <c r="AXY20" i="30"/>
  <c r="AXZ20" i="30"/>
  <c r="AYA20" i="30"/>
  <c r="AYB20" i="30"/>
  <c r="AYC20" i="30"/>
  <c r="AYD20" i="30"/>
  <c r="AYE20" i="30"/>
  <c r="AYF20" i="30"/>
  <c r="AYG20" i="30"/>
  <c r="AYH20" i="30"/>
  <c r="AYI20" i="30"/>
  <c r="AYJ20" i="30"/>
  <c r="AYK20" i="30"/>
  <c r="AYL20" i="30"/>
  <c r="AYM20" i="30"/>
  <c r="AYN20" i="30"/>
  <c r="AYO20" i="30"/>
  <c r="AYP20" i="30"/>
  <c r="AYQ20" i="30"/>
  <c r="AYR20" i="30"/>
  <c r="AYS20" i="30"/>
  <c r="AYT20" i="30"/>
  <c r="AYU20" i="30"/>
  <c r="AYV20" i="30"/>
  <c r="AYW20" i="30"/>
  <c r="AYX20" i="30"/>
  <c r="AYY20" i="30"/>
  <c r="AYZ20" i="30"/>
  <c r="AZA20" i="30"/>
  <c r="AZB20" i="30"/>
  <c r="AZC20" i="30"/>
  <c r="AZD20" i="30"/>
  <c r="AZE20" i="30"/>
  <c r="AZF20" i="30"/>
  <c r="AZG20" i="30"/>
  <c r="AZH20" i="30"/>
  <c r="AZI20" i="30"/>
  <c r="AZJ20" i="30"/>
  <c r="AZK20" i="30"/>
  <c r="AZL20" i="30"/>
  <c r="AZM20" i="30"/>
  <c r="AZN20" i="30"/>
  <c r="AZO20" i="30"/>
  <c r="AZP20" i="30"/>
  <c r="AZQ20" i="30"/>
  <c r="AZR20" i="30"/>
  <c r="AZS20" i="30"/>
  <c r="AZT20" i="30"/>
  <c r="AZU20" i="30"/>
  <c r="AZV20" i="30"/>
  <c r="AZW20" i="30"/>
  <c r="AZX20" i="30"/>
  <c r="AZY20" i="30"/>
  <c r="AZZ20" i="30"/>
  <c r="BAA20" i="30"/>
  <c r="BAB20" i="30"/>
  <c r="BAC20" i="30"/>
  <c r="BAD20" i="30"/>
  <c r="BAE20" i="30"/>
  <c r="BAF20" i="30"/>
  <c r="BAG20" i="30"/>
  <c r="BAH20" i="30"/>
  <c r="BAI20" i="30"/>
  <c r="BAJ20" i="30"/>
  <c r="BAK20" i="30"/>
  <c r="BAL20" i="30"/>
  <c r="BAM20" i="30"/>
  <c r="BAN20" i="30"/>
  <c r="BAO20" i="30"/>
  <c r="BAP20" i="30"/>
  <c r="BAQ20" i="30"/>
  <c r="BAR20" i="30"/>
  <c r="BAS20" i="30"/>
  <c r="BAT20" i="30"/>
  <c r="BAU20" i="30"/>
  <c r="BAV20" i="30"/>
  <c r="BAW20" i="30"/>
  <c r="BAX20" i="30"/>
  <c r="BAY20" i="30"/>
  <c r="BAZ20" i="30"/>
  <c r="BBA20" i="30"/>
  <c r="BBB20" i="30"/>
  <c r="BBC20" i="30"/>
  <c r="BBD20" i="30"/>
  <c r="BBE20" i="30"/>
  <c r="BBF20" i="30"/>
  <c r="BBG20" i="30"/>
  <c r="BBH20" i="30"/>
  <c r="BBI20" i="30"/>
  <c r="BBJ20" i="30"/>
  <c r="BBK20" i="30"/>
  <c r="BBL20" i="30"/>
  <c r="BBM20" i="30"/>
  <c r="BBN20" i="30"/>
  <c r="BBO20" i="30"/>
  <c r="BBP20" i="30"/>
  <c r="BBQ20" i="30"/>
  <c r="BBR20" i="30"/>
  <c r="BBS20" i="30"/>
  <c r="BBT20" i="30"/>
  <c r="BBU20" i="30"/>
  <c r="BBV20" i="30"/>
  <c r="BBW20" i="30"/>
  <c r="BBX20" i="30"/>
  <c r="BBY20" i="30"/>
  <c r="BBZ20" i="30"/>
  <c r="BCA20" i="30"/>
  <c r="BCB20" i="30"/>
  <c r="BCC20" i="30"/>
  <c r="BCD20" i="30"/>
  <c r="BCE20" i="30"/>
  <c r="BCF20" i="30"/>
  <c r="BCG20" i="30"/>
  <c r="BCH20" i="30"/>
  <c r="BCI20" i="30"/>
  <c r="BCJ20" i="30"/>
  <c r="BCK20" i="30"/>
  <c r="BCL20" i="30"/>
  <c r="BCM20" i="30"/>
  <c r="BCN20" i="30"/>
  <c r="BCO20" i="30"/>
  <c r="BCP20" i="30"/>
  <c r="BCQ20" i="30"/>
  <c r="BCR20" i="30"/>
  <c r="BCS20" i="30"/>
  <c r="BCT20" i="30"/>
  <c r="BCU20" i="30"/>
  <c r="BCV20" i="30"/>
  <c r="BCW20" i="30"/>
  <c r="BCX20" i="30"/>
  <c r="BCY20" i="30"/>
  <c r="BCZ20" i="30"/>
  <c r="BDA20" i="30"/>
  <c r="BDB20" i="30"/>
  <c r="BDC20" i="30"/>
  <c r="BDD20" i="30"/>
  <c r="BDE20" i="30"/>
  <c r="BDF20" i="30"/>
  <c r="BDG20" i="30"/>
  <c r="BDH20" i="30"/>
  <c r="BDI20" i="30"/>
  <c r="BDJ20" i="30"/>
  <c r="BDK20" i="30"/>
  <c r="BDL20" i="30"/>
  <c r="BDM20" i="30"/>
  <c r="BDN20" i="30"/>
  <c r="BDO20" i="30"/>
  <c r="BDP20" i="30"/>
  <c r="BDQ20" i="30"/>
  <c r="BDR20" i="30"/>
  <c r="BDS20" i="30"/>
  <c r="BDT20" i="30"/>
  <c r="BDU20" i="30"/>
  <c r="BDV20" i="30"/>
  <c r="BDW20" i="30"/>
  <c r="BDX20" i="30"/>
  <c r="BDY20" i="30"/>
  <c r="BDZ20" i="30"/>
  <c r="BEA20" i="30"/>
  <c r="BEB20" i="30"/>
  <c r="BEC20" i="30"/>
  <c r="BED20" i="30"/>
  <c r="BEE20" i="30"/>
  <c r="BEF20" i="30"/>
  <c r="BEG20" i="30"/>
  <c r="BEH20" i="30"/>
  <c r="BEI20" i="30"/>
  <c r="BEJ20" i="30"/>
  <c r="BEK20" i="30"/>
  <c r="BEL20" i="30"/>
  <c r="BEM20" i="30"/>
  <c r="BEN20" i="30"/>
  <c r="BEO20" i="30"/>
  <c r="BEP20" i="30"/>
  <c r="BEQ20" i="30"/>
  <c r="BER20" i="30"/>
  <c r="BES20" i="30"/>
  <c r="BET20" i="30"/>
  <c r="BEU20" i="30"/>
  <c r="BEV20" i="30"/>
  <c r="BEW20" i="30"/>
  <c r="BEX20" i="30"/>
  <c r="BEY20" i="30"/>
  <c r="BEZ20" i="30"/>
  <c r="BFA20" i="30"/>
  <c r="BFB20" i="30"/>
  <c r="BFC20" i="30"/>
  <c r="BFD20" i="30"/>
  <c r="BFE20" i="30"/>
  <c r="BFF20" i="30"/>
  <c r="BFG20" i="30"/>
  <c r="BFH20" i="30"/>
  <c r="BFI20" i="30"/>
  <c r="BFJ20" i="30"/>
  <c r="BFK20" i="30"/>
  <c r="BFL20" i="30"/>
  <c r="BFM20" i="30"/>
  <c r="BFN20" i="30"/>
  <c r="BFO20" i="30"/>
  <c r="BFP20" i="30"/>
  <c r="BFQ20" i="30"/>
  <c r="BFR20" i="30"/>
  <c r="BFS20" i="30"/>
  <c r="BFT20" i="30"/>
  <c r="BFU20" i="30"/>
  <c r="BFV20" i="30"/>
  <c r="BFW20" i="30"/>
  <c r="BFX20" i="30"/>
  <c r="BFY20" i="30"/>
  <c r="BFZ20" i="30"/>
  <c r="BGA20" i="30"/>
  <c r="BGB20" i="30"/>
  <c r="BGC20" i="30"/>
  <c r="BGD20" i="30"/>
  <c r="BGE20" i="30"/>
  <c r="BGF20" i="30"/>
  <c r="BGG20" i="30"/>
  <c r="BGH20" i="30"/>
  <c r="BGI20" i="30"/>
  <c r="BGJ20" i="30"/>
  <c r="BGK20" i="30"/>
  <c r="BGL20" i="30"/>
  <c r="BGM20" i="30"/>
  <c r="BGN20" i="30"/>
  <c r="BGO20" i="30"/>
  <c r="BGP20" i="30"/>
  <c r="BGQ20" i="30"/>
  <c r="BGR20" i="30"/>
  <c r="BGS20" i="30"/>
  <c r="BGT20" i="30"/>
  <c r="BGU20" i="30"/>
  <c r="BGV20" i="30"/>
  <c r="BGW20" i="30"/>
  <c r="BGX20" i="30"/>
  <c r="BGY20" i="30"/>
  <c r="BGZ20" i="30"/>
  <c r="BHA20" i="30"/>
  <c r="BHB20" i="30"/>
  <c r="BHC20" i="30"/>
  <c r="BHD20" i="30"/>
  <c r="BHE20" i="30"/>
  <c r="BHF20" i="30"/>
  <c r="BHG20" i="30"/>
  <c r="BHH20" i="30"/>
  <c r="BHI20" i="30"/>
  <c r="BHJ20" i="30"/>
  <c r="BHK20" i="30"/>
  <c r="BHL20" i="30"/>
  <c r="BHM20" i="30"/>
  <c r="BHN20" i="30"/>
  <c r="BHO20" i="30"/>
  <c r="BHP20" i="30"/>
  <c r="BHQ20" i="30"/>
  <c r="BHR20" i="30"/>
  <c r="BHS20" i="30"/>
  <c r="BHT20" i="30"/>
  <c r="BHU20" i="30"/>
  <c r="BHV20" i="30"/>
  <c r="BHW20" i="30"/>
  <c r="BHX20" i="30"/>
  <c r="BHY20" i="30"/>
  <c r="BHZ20" i="30"/>
  <c r="BIA20" i="30"/>
  <c r="BIB20" i="30"/>
  <c r="BIC20" i="30"/>
  <c r="BID20" i="30"/>
  <c r="BIE20" i="30"/>
  <c r="BIF20" i="30"/>
  <c r="BIG20" i="30"/>
  <c r="BIH20" i="30"/>
  <c r="BII20" i="30"/>
  <c r="BIJ20" i="30"/>
  <c r="BIK20" i="30"/>
  <c r="BIL20" i="30"/>
  <c r="BIM20" i="30"/>
  <c r="BIN20" i="30"/>
  <c r="BIO20" i="30"/>
  <c r="BIP20" i="30"/>
  <c r="BIQ20" i="30"/>
  <c r="BIR20" i="30"/>
  <c r="BIS20" i="30"/>
  <c r="BIT20" i="30"/>
  <c r="BIU20" i="30"/>
  <c r="BIV20" i="30"/>
  <c r="BIW20" i="30"/>
  <c r="BIX20" i="30"/>
  <c r="BIY20" i="30"/>
  <c r="BIZ20" i="30"/>
  <c r="BJA20" i="30"/>
  <c r="BJB20" i="30"/>
  <c r="BJC20" i="30"/>
  <c r="BJD20" i="30"/>
  <c r="BJE20" i="30"/>
  <c r="BJF20" i="30"/>
  <c r="BJG20" i="30"/>
  <c r="BJH20" i="30"/>
  <c r="BJI20" i="30"/>
  <c r="BJJ20" i="30"/>
  <c r="BJK20" i="30"/>
  <c r="BJL20" i="30"/>
  <c r="BJM20" i="30"/>
  <c r="BJN20" i="30"/>
  <c r="BJO20" i="30"/>
  <c r="BJP20" i="30"/>
  <c r="BJQ20" i="30"/>
  <c r="BJR20" i="30"/>
  <c r="BJS20" i="30"/>
  <c r="BJT20" i="30"/>
  <c r="BJU20" i="30"/>
  <c r="BJV20" i="30"/>
  <c r="BJW20" i="30"/>
  <c r="BJX20" i="30"/>
  <c r="BJY20" i="30"/>
  <c r="BJZ20" i="30"/>
  <c r="BKA20" i="30"/>
  <c r="BKB20" i="30"/>
  <c r="BKC20" i="30"/>
  <c r="BKD20" i="30"/>
  <c r="BKE20" i="30"/>
  <c r="BKF20" i="30"/>
  <c r="BKG20" i="30"/>
  <c r="BKH20" i="30"/>
  <c r="BKI20" i="30"/>
  <c r="BKJ20" i="30"/>
  <c r="BKK20" i="30"/>
  <c r="BKL20" i="30"/>
  <c r="BKM20" i="30"/>
  <c r="BKN20" i="30"/>
  <c r="BKO20" i="30"/>
  <c r="BKP20" i="30"/>
  <c r="BKQ20" i="30"/>
  <c r="BKR20" i="30"/>
  <c r="BKS20" i="30"/>
  <c r="BKT20" i="30"/>
  <c r="BKU20" i="30"/>
  <c r="BKV20" i="30"/>
  <c r="BKW20" i="30"/>
  <c r="BKX20" i="30"/>
  <c r="BKY20" i="30"/>
  <c r="BKZ20" i="30"/>
  <c r="BLA20" i="30"/>
  <c r="BLB20" i="30"/>
  <c r="BLC20" i="30"/>
  <c r="BLD20" i="30"/>
  <c r="BLE20" i="30"/>
  <c r="BLF20" i="30"/>
  <c r="BLG20" i="30"/>
  <c r="BLH20" i="30"/>
  <c r="BLI20" i="30"/>
  <c r="BLJ20" i="30"/>
  <c r="BLK20" i="30"/>
  <c r="BLL20" i="30"/>
  <c r="BLM20" i="30"/>
  <c r="BLN20" i="30"/>
  <c r="BLO20" i="30"/>
  <c r="BLP20" i="30"/>
  <c r="BLQ20" i="30"/>
  <c r="BLR20" i="30"/>
  <c r="BLS20" i="30"/>
  <c r="BLT20" i="30"/>
  <c r="BLU20" i="30"/>
  <c r="BLV20" i="30"/>
  <c r="BLW20" i="30"/>
  <c r="BLX20" i="30"/>
  <c r="BLY20" i="30"/>
  <c r="BLZ20" i="30"/>
  <c r="BMA20" i="30"/>
  <c r="BMB20" i="30"/>
  <c r="BMC20" i="30"/>
  <c r="BMD20" i="30"/>
  <c r="BME20" i="30"/>
  <c r="BMF20" i="30"/>
  <c r="BMG20" i="30"/>
  <c r="BMH20" i="30"/>
  <c r="BMI20" i="30"/>
  <c r="BMJ20" i="30"/>
  <c r="BMK20" i="30"/>
  <c r="BML20" i="30"/>
  <c r="BMM20" i="30"/>
  <c r="BMN20" i="30"/>
  <c r="BMO20" i="30"/>
  <c r="BMP20" i="30"/>
  <c r="BMQ20" i="30"/>
  <c r="BMR20" i="30"/>
  <c r="BMS20" i="30"/>
  <c r="BMT20" i="30"/>
  <c r="BMU20" i="30"/>
  <c r="BMV20" i="30"/>
  <c r="BMW20" i="30"/>
  <c r="BMX20" i="30"/>
  <c r="BMY20" i="30"/>
  <c r="BMZ20" i="30"/>
  <c r="BNA20" i="30"/>
  <c r="BNB20" i="30"/>
  <c r="BNC20" i="30"/>
  <c r="BND20" i="30"/>
  <c r="BNE20" i="30"/>
  <c r="BNF20" i="30"/>
  <c r="BNG20" i="30"/>
  <c r="BNH20" i="30"/>
  <c r="BNI20" i="30"/>
  <c r="BNJ20" i="30"/>
  <c r="BNK20" i="30"/>
  <c r="BNL20" i="30"/>
  <c r="BNM20" i="30"/>
  <c r="BNN20" i="30"/>
  <c r="BNO20" i="30"/>
  <c r="BNP20" i="30"/>
  <c r="BNQ20" i="30"/>
  <c r="BNR20" i="30"/>
  <c r="BNS20" i="30"/>
  <c r="BNT20" i="30"/>
  <c r="BNU20" i="30"/>
  <c r="BNV20" i="30"/>
  <c r="BNW20" i="30"/>
  <c r="BNX20" i="30"/>
  <c r="BNY20" i="30"/>
  <c r="BNZ20" i="30"/>
  <c r="BOA20" i="30"/>
  <c r="BOB20" i="30"/>
  <c r="BOC20" i="30"/>
  <c r="BOD20" i="30"/>
  <c r="BOE20" i="30"/>
  <c r="BOF20" i="30"/>
  <c r="BOG20" i="30"/>
  <c r="BOH20" i="30"/>
  <c r="BOI20" i="30"/>
  <c r="BOJ20" i="30"/>
  <c r="BOK20" i="30"/>
  <c r="BOL20" i="30"/>
  <c r="BOM20" i="30"/>
  <c r="BON20" i="30"/>
  <c r="BOO20" i="30"/>
  <c r="BOP20" i="30"/>
  <c r="BOQ20" i="30"/>
  <c r="BOR20" i="30"/>
  <c r="BOS20" i="30"/>
  <c r="BOT20" i="30"/>
  <c r="BOU20" i="30"/>
  <c r="BOV20" i="30"/>
  <c r="BOW20" i="30"/>
  <c r="BOX20" i="30"/>
  <c r="BOY20" i="30"/>
  <c r="BOZ20" i="30"/>
  <c r="BPA20" i="30"/>
  <c r="BPB20" i="30"/>
  <c r="BPC20" i="30"/>
  <c r="BPD20" i="30"/>
  <c r="BPE20" i="30"/>
  <c r="BPF20" i="30"/>
  <c r="BPG20" i="30"/>
  <c r="BPH20" i="30"/>
  <c r="BPI20" i="30"/>
  <c r="BPJ20" i="30"/>
  <c r="BPK20" i="30"/>
  <c r="BPL20" i="30"/>
  <c r="BPM20" i="30"/>
  <c r="BPN20" i="30"/>
  <c r="BPO20" i="30"/>
  <c r="BPP20" i="30"/>
  <c r="BPQ20" i="30"/>
  <c r="BPR20" i="30"/>
  <c r="BPS20" i="30"/>
  <c r="BPT20" i="30"/>
  <c r="BPU20" i="30"/>
  <c r="BPV20" i="30"/>
  <c r="BPW20" i="30"/>
  <c r="BPX20" i="30"/>
  <c r="BPY20" i="30"/>
  <c r="BPZ20" i="30"/>
  <c r="BQA20" i="30"/>
  <c r="BQB20" i="30"/>
  <c r="BQC20" i="30"/>
  <c r="BQD20" i="30"/>
  <c r="BQE20" i="30"/>
  <c r="BQF20" i="30"/>
  <c r="BQG20" i="30"/>
  <c r="BQH20" i="30"/>
  <c r="BQI20" i="30"/>
  <c r="BQJ20" i="30"/>
  <c r="BQK20" i="30"/>
  <c r="BQL20" i="30"/>
  <c r="BQM20" i="30"/>
  <c r="BQN20" i="30"/>
  <c r="BQO20" i="30"/>
  <c r="BQP20" i="30"/>
  <c r="BQQ20" i="30"/>
  <c r="BQR20" i="30"/>
  <c r="BQS20" i="30"/>
  <c r="BQT20" i="30"/>
  <c r="BQU20" i="30"/>
  <c r="BQV20" i="30"/>
  <c r="BQW20" i="30"/>
  <c r="BQX20" i="30"/>
  <c r="BQY20" i="30"/>
  <c r="BQZ20" i="30"/>
  <c r="BRA20" i="30"/>
  <c r="BRB20" i="30"/>
  <c r="BRC20" i="30"/>
  <c r="BRD20" i="30"/>
  <c r="BRE20" i="30"/>
  <c r="BRF20" i="30"/>
  <c r="BRG20" i="30"/>
  <c r="BRH20" i="30"/>
  <c r="BRI20" i="30"/>
  <c r="BRJ20" i="30"/>
  <c r="BRK20" i="30"/>
  <c r="BRL20" i="30"/>
  <c r="BRM20" i="30"/>
  <c r="BRN20" i="30"/>
  <c r="BRO20" i="30"/>
  <c r="BRP20" i="30"/>
  <c r="BRQ20" i="30"/>
  <c r="BRR20" i="30"/>
  <c r="BRS20" i="30"/>
  <c r="BRT20" i="30"/>
  <c r="BRU20" i="30"/>
  <c r="BRV20" i="30"/>
  <c r="BRW20" i="30"/>
  <c r="BRX20" i="30"/>
  <c r="BRY20" i="30"/>
  <c r="BRZ20" i="30"/>
  <c r="BSA20" i="30"/>
  <c r="BSB20" i="30"/>
  <c r="BSC20" i="30"/>
  <c r="BSD20" i="30"/>
  <c r="BSE20" i="30"/>
  <c r="BSF20" i="30"/>
  <c r="BSG20" i="30"/>
  <c r="BSH20" i="30"/>
  <c r="BSI20" i="30"/>
  <c r="BSJ20" i="30"/>
  <c r="BSK20" i="30"/>
  <c r="BSL20" i="30"/>
  <c r="BSM20" i="30"/>
  <c r="BSN20" i="30"/>
  <c r="BSO20" i="30"/>
  <c r="BSP20" i="30"/>
  <c r="BSQ20" i="30"/>
  <c r="BSR20" i="30"/>
  <c r="BSS20" i="30"/>
  <c r="BST20" i="30"/>
  <c r="BSU20" i="30"/>
  <c r="BSV20" i="30"/>
  <c r="BSW20" i="30"/>
  <c r="BSX20" i="30"/>
  <c r="BSY20" i="30"/>
  <c r="BSZ20" i="30"/>
  <c r="BTA20" i="30"/>
  <c r="BTB20" i="30"/>
  <c r="BTC20" i="30"/>
  <c r="BTD20" i="30"/>
  <c r="BTE20" i="30"/>
  <c r="BTF20" i="30"/>
  <c r="BTG20" i="30"/>
  <c r="BTH20" i="30"/>
  <c r="BTI20" i="30"/>
  <c r="BTJ20" i="30"/>
  <c r="BTK20" i="30"/>
  <c r="BTL20" i="30"/>
  <c r="BTM20" i="30"/>
  <c r="BTN20" i="30"/>
  <c r="BTO20" i="30"/>
  <c r="BTP20" i="30"/>
  <c r="BTQ20" i="30"/>
  <c r="BTR20" i="30"/>
  <c r="BTS20" i="30"/>
  <c r="BTT20" i="30"/>
  <c r="BTU20" i="30"/>
  <c r="BTV20" i="30"/>
  <c r="BTW20" i="30"/>
  <c r="BTX20" i="30"/>
  <c r="BTY20" i="30"/>
  <c r="BTZ20" i="30"/>
  <c r="BUA20" i="30"/>
  <c r="BUB20" i="30"/>
  <c r="BUC20" i="30"/>
  <c r="BUD20" i="30"/>
  <c r="BUE20" i="30"/>
  <c r="BUF20" i="30"/>
  <c r="BUG20" i="30"/>
  <c r="BUH20" i="30"/>
  <c r="BUI20" i="30"/>
  <c r="BUJ20" i="30"/>
  <c r="BUK20" i="30"/>
  <c r="BUL20" i="30"/>
  <c r="BUM20" i="30"/>
  <c r="BUN20" i="30"/>
  <c r="BUO20" i="30"/>
  <c r="BUP20" i="30"/>
  <c r="BUQ20" i="30"/>
  <c r="BUR20" i="30"/>
  <c r="BUS20" i="30"/>
  <c r="BUT20" i="30"/>
  <c r="BUU20" i="30"/>
  <c r="BUV20" i="30"/>
  <c r="BUW20" i="30"/>
  <c r="BUX20" i="30"/>
  <c r="BUY20" i="30"/>
  <c r="BUZ20" i="30"/>
  <c r="BVA20" i="30"/>
  <c r="BVB20" i="30"/>
  <c r="BVC20" i="30"/>
  <c r="BVD20" i="30"/>
  <c r="BVE20" i="30"/>
  <c r="BVF20" i="30"/>
  <c r="BVG20" i="30"/>
  <c r="BVH20" i="30"/>
  <c r="BVI20" i="30"/>
  <c r="BVJ20" i="30"/>
  <c r="BVK20" i="30"/>
  <c r="BVL20" i="30"/>
  <c r="BVM20" i="30"/>
  <c r="BVN20" i="30"/>
  <c r="BVO20" i="30"/>
  <c r="BVP20" i="30"/>
  <c r="BVQ20" i="30"/>
  <c r="BVR20" i="30"/>
  <c r="BVS20" i="30"/>
  <c r="BVT20" i="30"/>
  <c r="BVU20" i="30"/>
  <c r="BVV20" i="30"/>
  <c r="BVW20" i="30"/>
  <c r="BVX20" i="30"/>
  <c r="BVY20" i="30"/>
  <c r="BVZ20" i="30"/>
  <c r="BWA20" i="30"/>
  <c r="BWB20" i="30"/>
  <c r="BWC20" i="30"/>
  <c r="BWD20" i="30"/>
  <c r="BWE20" i="30"/>
  <c r="BWF20" i="30"/>
  <c r="BWG20" i="30"/>
  <c r="BWH20" i="30"/>
  <c r="BWI20" i="30"/>
  <c r="BWJ20" i="30"/>
  <c r="BWK20" i="30"/>
  <c r="BWL20" i="30"/>
  <c r="BWM20" i="30"/>
  <c r="BWN20" i="30"/>
  <c r="BWO20" i="30"/>
  <c r="BWP20" i="30"/>
  <c r="BWQ20" i="30"/>
  <c r="BWR20" i="30"/>
  <c r="BWS20" i="30"/>
  <c r="BWT20" i="30"/>
  <c r="BWU20" i="30"/>
  <c r="BWV20" i="30"/>
  <c r="BWW20" i="30"/>
  <c r="BWX20" i="30"/>
  <c r="BWY20" i="30"/>
  <c r="BWZ20" i="30"/>
  <c r="BXA20" i="30"/>
  <c r="BXB20" i="30"/>
  <c r="BXC20" i="30"/>
  <c r="BXD20" i="30"/>
  <c r="BXE20" i="30"/>
  <c r="BXF20" i="30"/>
  <c r="BXG20" i="30"/>
  <c r="BXH20" i="30"/>
  <c r="BXI20" i="30"/>
  <c r="BXJ20" i="30"/>
  <c r="BXK20" i="30"/>
  <c r="BXL20" i="30"/>
  <c r="BXM20" i="30"/>
  <c r="BXN20" i="30"/>
  <c r="BXO20" i="30"/>
  <c r="BXP20" i="30"/>
  <c r="BXQ20" i="30"/>
  <c r="BXR20" i="30"/>
  <c r="BXS20" i="30"/>
  <c r="BXT20" i="30"/>
  <c r="BXU20" i="30"/>
  <c r="BXV20" i="30"/>
  <c r="BXW20" i="30"/>
  <c r="BXX20" i="30"/>
  <c r="BXY20" i="30"/>
  <c r="BXZ20" i="30"/>
  <c r="BYA20" i="30"/>
  <c r="BYB20" i="30"/>
  <c r="BYC20" i="30"/>
  <c r="BYD20" i="30"/>
  <c r="BYE20" i="30"/>
  <c r="BYF20" i="30"/>
  <c r="BYG20" i="30"/>
  <c r="BYH20" i="30"/>
  <c r="BYI20" i="30"/>
  <c r="BYJ20" i="30"/>
  <c r="BYK20" i="30"/>
  <c r="BYL20" i="30"/>
  <c r="BYM20" i="30"/>
  <c r="BYN20" i="30"/>
  <c r="BYO20" i="30"/>
  <c r="BYP20" i="30"/>
  <c r="BYQ20" i="30"/>
  <c r="BYR20" i="30"/>
  <c r="BYS20" i="30"/>
  <c r="BYT20" i="30"/>
  <c r="BYU20" i="30"/>
  <c r="BYV20" i="30"/>
  <c r="BYW20" i="30"/>
  <c r="BYX20" i="30"/>
  <c r="BYY20" i="30"/>
  <c r="BYZ20" i="30"/>
  <c r="BZA20" i="30"/>
  <c r="BZB20" i="30"/>
  <c r="BZC20" i="30"/>
  <c r="BZD20" i="30"/>
  <c r="BZE20" i="30"/>
  <c r="BZF20" i="30"/>
  <c r="BZG20" i="30"/>
  <c r="BZH20" i="30"/>
  <c r="BZI20" i="30"/>
  <c r="BZJ20" i="30"/>
  <c r="BZK20" i="30"/>
  <c r="BZL20" i="30"/>
  <c r="BZM20" i="30"/>
  <c r="BZN20" i="30"/>
  <c r="BZO20" i="30"/>
  <c r="BZP20" i="30"/>
  <c r="BZQ20" i="30"/>
  <c r="BZR20" i="30"/>
  <c r="BZS20" i="30"/>
  <c r="BZT20" i="30"/>
  <c r="BZU20" i="30"/>
  <c r="BZV20" i="30"/>
  <c r="BZW20" i="30"/>
  <c r="BZX20" i="30"/>
  <c r="BZY20" i="30"/>
  <c r="BZZ20" i="30"/>
  <c r="CAA20" i="30"/>
  <c r="CAB20" i="30"/>
  <c r="CAC20" i="30"/>
  <c r="CAD20" i="30"/>
  <c r="CAE20" i="30"/>
  <c r="CAF20" i="30"/>
  <c r="CAG20" i="30"/>
  <c r="CAH20" i="30"/>
  <c r="CAI20" i="30"/>
  <c r="CAJ20" i="30"/>
  <c r="CAK20" i="30"/>
  <c r="CAL20" i="30"/>
  <c r="CAM20" i="30"/>
  <c r="CAN20" i="30"/>
  <c r="CAO20" i="30"/>
  <c r="CAP20" i="30"/>
  <c r="CAQ20" i="30"/>
  <c r="CAR20" i="30"/>
  <c r="CAS20" i="30"/>
  <c r="CAT20" i="30"/>
  <c r="CAU20" i="30"/>
  <c r="CAV20" i="30"/>
  <c r="CAW20" i="30"/>
  <c r="CAX20" i="30"/>
  <c r="CAY20" i="30"/>
  <c r="CAZ20" i="30"/>
  <c r="CBA20" i="30"/>
  <c r="CBB20" i="30"/>
  <c r="CBC20" i="30"/>
  <c r="CBD20" i="30"/>
  <c r="CBE20" i="30"/>
  <c r="CBF20" i="30"/>
  <c r="CBG20" i="30"/>
  <c r="CBH20" i="30"/>
  <c r="CBI20" i="30"/>
  <c r="CBJ20" i="30"/>
  <c r="CBK20" i="30"/>
  <c r="CBL20" i="30"/>
  <c r="CBM20" i="30"/>
  <c r="CBN20" i="30"/>
  <c r="CBO20" i="30"/>
  <c r="CBP20" i="30"/>
  <c r="CBQ20" i="30"/>
  <c r="CBR20" i="30"/>
  <c r="CBS20" i="30"/>
  <c r="CBT20" i="30"/>
  <c r="CBU20" i="30"/>
  <c r="CBV20" i="30"/>
  <c r="CBW20" i="30"/>
  <c r="CBX20" i="30"/>
  <c r="CBY20" i="30"/>
  <c r="CBZ20" i="30"/>
  <c r="CCA20" i="30"/>
  <c r="CCB20" i="30"/>
  <c r="CCC20" i="30"/>
  <c r="CCD20" i="30"/>
  <c r="CCE20" i="30"/>
  <c r="CCF20" i="30"/>
  <c r="CCG20" i="30"/>
  <c r="CCH20" i="30"/>
  <c r="CCI20" i="30"/>
  <c r="CCJ20" i="30"/>
  <c r="CCK20" i="30"/>
  <c r="CCL20" i="30"/>
  <c r="CCM20" i="30"/>
  <c r="CCN20" i="30"/>
  <c r="CCO20" i="30"/>
  <c r="CCP20" i="30"/>
  <c r="CCQ20" i="30"/>
  <c r="CCR20" i="30"/>
  <c r="CCS20" i="30"/>
  <c r="CCT20" i="30"/>
  <c r="CCU20" i="30"/>
  <c r="CCV20" i="30"/>
  <c r="CCW20" i="30"/>
  <c r="CCX20" i="30"/>
  <c r="CCY20" i="30"/>
  <c r="CCZ20" i="30"/>
  <c r="CDA20" i="30"/>
  <c r="CDB20" i="30"/>
  <c r="CDC20" i="30"/>
  <c r="CDD20" i="30"/>
  <c r="CDE20" i="30"/>
  <c r="CDF20" i="30"/>
  <c r="CDG20" i="30"/>
  <c r="CDH20" i="30"/>
  <c r="CDI20" i="30"/>
  <c r="CDJ20" i="30"/>
  <c r="CDK20" i="30"/>
  <c r="CDL20" i="30"/>
  <c r="CDM20" i="30"/>
  <c r="CDN20" i="30"/>
  <c r="CDO20" i="30"/>
  <c r="CDP20" i="30"/>
  <c r="CDQ20" i="30"/>
  <c r="CDR20" i="30"/>
  <c r="CDS20" i="30"/>
  <c r="CDT20" i="30"/>
  <c r="CDU20" i="30"/>
  <c r="CDV20" i="30"/>
  <c r="CDW20" i="30"/>
  <c r="CDX20" i="30"/>
  <c r="CDY20" i="30"/>
  <c r="CDZ20" i="30"/>
  <c r="CEA20" i="30"/>
  <c r="CEB20" i="30"/>
  <c r="CEC20" i="30"/>
  <c r="CED20" i="30"/>
  <c r="CEE20" i="30"/>
  <c r="CEF20" i="30"/>
  <c r="CEG20" i="30"/>
  <c r="CEH20" i="30"/>
  <c r="CEI20" i="30"/>
  <c r="CEJ20" i="30"/>
  <c r="CEK20" i="30"/>
  <c r="CEL20" i="30"/>
  <c r="CEM20" i="30"/>
  <c r="CEN20" i="30"/>
  <c r="CEO20" i="30"/>
  <c r="CEP20" i="30"/>
  <c r="CEQ20" i="30"/>
  <c r="CER20" i="30"/>
  <c r="CES20" i="30"/>
  <c r="CET20" i="30"/>
  <c r="CEU20" i="30"/>
  <c r="CEV20" i="30"/>
  <c r="CEW20" i="30"/>
  <c r="CEX20" i="30"/>
  <c r="CEY20" i="30"/>
  <c r="CEZ20" i="30"/>
  <c r="CFA20" i="30"/>
  <c r="CFB20" i="30"/>
  <c r="CFC20" i="30"/>
  <c r="CFD20" i="30"/>
  <c r="CFE20" i="30"/>
  <c r="CFF20" i="30"/>
  <c r="CFG20" i="30"/>
  <c r="CFH20" i="30"/>
  <c r="CFI20" i="30"/>
  <c r="CFJ20" i="30"/>
  <c r="CFK20" i="30"/>
  <c r="CFL20" i="30"/>
  <c r="CFM20" i="30"/>
  <c r="CFN20" i="30"/>
  <c r="CFO20" i="30"/>
  <c r="CFP20" i="30"/>
  <c r="CFQ20" i="30"/>
  <c r="CFR20" i="30"/>
  <c r="CFS20" i="30"/>
  <c r="CFT20" i="30"/>
  <c r="CFU20" i="30"/>
  <c r="CFV20" i="30"/>
  <c r="CFW20" i="30"/>
  <c r="CFX20" i="30"/>
  <c r="CFY20" i="30"/>
  <c r="CFZ20" i="30"/>
  <c r="CGA20" i="30"/>
  <c r="CGB20" i="30"/>
  <c r="CGC20" i="30"/>
  <c r="CGD20" i="30"/>
  <c r="CGE20" i="30"/>
  <c r="CGF20" i="30"/>
  <c r="CGG20" i="30"/>
  <c r="CGH20" i="30"/>
  <c r="CGI20" i="30"/>
  <c r="CGJ20" i="30"/>
  <c r="CGK20" i="30"/>
  <c r="CGL20" i="30"/>
  <c r="CGM20" i="30"/>
  <c r="CGN20" i="30"/>
  <c r="CGO20" i="30"/>
  <c r="CGP20" i="30"/>
  <c r="CGQ20" i="30"/>
  <c r="CGR20" i="30"/>
  <c r="CGS20" i="30"/>
  <c r="CGT20" i="30"/>
  <c r="CGU20" i="30"/>
  <c r="CGV20" i="30"/>
  <c r="CGW20" i="30"/>
  <c r="CGX20" i="30"/>
  <c r="CGY20" i="30"/>
  <c r="CGZ20" i="30"/>
  <c r="CHA20" i="30"/>
  <c r="CHB20" i="30"/>
  <c r="CHC20" i="30"/>
  <c r="CHD20" i="30"/>
  <c r="CHE20" i="30"/>
  <c r="CHF20" i="30"/>
  <c r="CHG20" i="30"/>
  <c r="CHH20" i="30"/>
  <c r="CHI20" i="30"/>
  <c r="CHJ20" i="30"/>
  <c r="CHK20" i="30"/>
  <c r="CHL20" i="30"/>
  <c r="CHM20" i="30"/>
  <c r="CHN20" i="30"/>
  <c r="CHO20" i="30"/>
  <c r="CHP20" i="30"/>
  <c r="CHQ20" i="30"/>
  <c r="CHR20" i="30"/>
  <c r="CHS20" i="30"/>
  <c r="CHT20" i="30"/>
  <c r="CHU20" i="30"/>
  <c r="CHV20" i="30"/>
  <c r="CHW20" i="30"/>
  <c r="CHX20" i="30"/>
  <c r="CHY20" i="30"/>
  <c r="CHZ20" i="30"/>
  <c r="CIA20" i="30"/>
  <c r="CIB20" i="30"/>
  <c r="CIC20" i="30"/>
  <c r="CID20" i="30"/>
  <c r="CIE20" i="30"/>
  <c r="CIF20" i="30"/>
  <c r="CIG20" i="30"/>
  <c r="CIH20" i="30"/>
  <c r="CII20" i="30"/>
  <c r="CIJ20" i="30"/>
  <c r="CIK20" i="30"/>
  <c r="CIL20" i="30"/>
  <c r="CIM20" i="30"/>
  <c r="CIN20" i="30"/>
  <c r="CIO20" i="30"/>
  <c r="CIP20" i="30"/>
  <c r="CIQ20" i="30"/>
  <c r="CIR20" i="30"/>
  <c r="CIS20" i="30"/>
  <c r="CIT20" i="30"/>
  <c r="CIU20" i="30"/>
  <c r="CIV20" i="30"/>
  <c r="CIW20" i="30"/>
  <c r="CIX20" i="30"/>
  <c r="CIY20" i="30"/>
  <c r="CIZ20" i="30"/>
  <c r="CJA20" i="30"/>
  <c r="CJB20" i="30"/>
  <c r="CJC20" i="30"/>
  <c r="CJD20" i="30"/>
  <c r="CJE20" i="30"/>
  <c r="CJF20" i="30"/>
  <c r="CJG20" i="30"/>
  <c r="CJH20" i="30"/>
  <c r="CJI20" i="30"/>
  <c r="CJJ20" i="30"/>
  <c r="CJK20" i="30"/>
  <c r="CJL20" i="30"/>
  <c r="CJM20" i="30"/>
  <c r="CJN20" i="30"/>
  <c r="CJO20" i="30"/>
  <c r="CJP20" i="30"/>
  <c r="CJQ20" i="30"/>
  <c r="CJR20" i="30"/>
  <c r="CJS20" i="30"/>
  <c r="CJT20" i="30"/>
  <c r="CJU20" i="30"/>
  <c r="CJV20" i="30"/>
  <c r="CJW20" i="30"/>
  <c r="CJX20" i="30"/>
  <c r="CJY20" i="30"/>
  <c r="CJZ20" i="30"/>
  <c r="CKA20" i="30"/>
  <c r="CKB20" i="30"/>
  <c r="CKC20" i="30"/>
  <c r="CKD20" i="30"/>
  <c r="CKE20" i="30"/>
  <c r="CKF20" i="30"/>
  <c r="CKG20" i="30"/>
  <c r="CKH20" i="30"/>
  <c r="CKI20" i="30"/>
  <c r="CKJ20" i="30"/>
  <c r="CKK20" i="30"/>
  <c r="CKL20" i="30"/>
  <c r="CKM20" i="30"/>
  <c r="CKN20" i="30"/>
  <c r="CKO20" i="30"/>
  <c r="CKP20" i="30"/>
  <c r="CKQ20" i="30"/>
  <c r="CKR20" i="30"/>
  <c r="CKS20" i="30"/>
  <c r="CKT20" i="30"/>
  <c r="CKU20" i="30"/>
  <c r="CKV20" i="30"/>
  <c r="CKW20" i="30"/>
  <c r="CKX20" i="30"/>
  <c r="CKY20" i="30"/>
  <c r="CKZ20" i="30"/>
  <c r="CLA20" i="30"/>
  <c r="CLB20" i="30"/>
  <c r="CLC20" i="30"/>
  <c r="CLD20" i="30"/>
  <c r="CLE20" i="30"/>
  <c r="CLF20" i="30"/>
  <c r="CLG20" i="30"/>
  <c r="CLH20" i="30"/>
  <c r="CLI20" i="30"/>
  <c r="CLJ20" i="30"/>
  <c r="CLK20" i="30"/>
  <c r="CLL20" i="30"/>
  <c r="CLM20" i="30"/>
  <c r="CLN20" i="30"/>
  <c r="CLO20" i="30"/>
  <c r="CLP20" i="30"/>
  <c r="CLQ20" i="30"/>
  <c r="CLR20" i="30"/>
  <c r="CLS20" i="30"/>
  <c r="CLT20" i="30"/>
  <c r="CLU20" i="30"/>
  <c r="CLV20" i="30"/>
  <c r="CLW20" i="30"/>
  <c r="CLX20" i="30"/>
  <c r="CLY20" i="30"/>
  <c r="CLZ20" i="30"/>
  <c r="CMA20" i="30"/>
  <c r="CMB20" i="30"/>
  <c r="CMC20" i="30"/>
  <c r="CMD20" i="30"/>
  <c r="CME20" i="30"/>
  <c r="CMF20" i="30"/>
  <c r="CMG20" i="30"/>
  <c r="CMH20" i="30"/>
  <c r="CMI20" i="30"/>
  <c r="CMJ20" i="30"/>
  <c r="CMK20" i="30"/>
  <c r="CML20" i="30"/>
  <c r="CMM20" i="30"/>
  <c r="CMN20" i="30"/>
  <c r="CMO20" i="30"/>
  <c r="CMP20" i="30"/>
  <c r="CMQ20" i="30"/>
  <c r="CMR20" i="30"/>
  <c r="CMS20" i="30"/>
  <c r="CMT20" i="30"/>
  <c r="CMU20" i="30"/>
  <c r="CMV20" i="30"/>
  <c r="CMW20" i="30"/>
  <c r="CMX20" i="30"/>
  <c r="CMY20" i="30"/>
  <c r="CMZ20" i="30"/>
  <c r="CNA20" i="30"/>
  <c r="CNB20" i="30"/>
  <c r="CNC20" i="30"/>
  <c r="CND20" i="30"/>
  <c r="CNE20" i="30"/>
  <c r="CNF20" i="30"/>
  <c r="CNG20" i="30"/>
  <c r="CNH20" i="30"/>
  <c r="CNI20" i="30"/>
  <c r="CNJ20" i="30"/>
  <c r="CNK20" i="30"/>
  <c r="CNL20" i="30"/>
  <c r="CNM20" i="30"/>
  <c r="CNN20" i="30"/>
  <c r="CNO20" i="30"/>
  <c r="CNP20" i="30"/>
  <c r="CNQ20" i="30"/>
  <c r="CNR20" i="30"/>
  <c r="CNS20" i="30"/>
  <c r="CNT20" i="30"/>
  <c r="CNU20" i="30"/>
  <c r="CNV20" i="30"/>
  <c r="CNW20" i="30"/>
  <c r="CNX20" i="30"/>
  <c r="CNY20" i="30"/>
  <c r="CNZ20" i="30"/>
  <c r="COA20" i="30"/>
  <c r="COB20" i="30"/>
  <c r="COC20" i="30"/>
  <c r="COD20" i="30"/>
  <c r="COE20" i="30"/>
  <c r="COF20" i="30"/>
  <c r="COG20" i="30"/>
  <c r="COH20" i="30"/>
  <c r="COI20" i="30"/>
  <c r="COJ20" i="30"/>
  <c r="COK20" i="30"/>
  <c r="COL20" i="30"/>
  <c r="COM20" i="30"/>
  <c r="CON20" i="30"/>
  <c r="COO20" i="30"/>
  <c r="COP20" i="30"/>
  <c r="COQ20" i="30"/>
  <c r="COR20" i="30"/>
  <c r="COS20" i="30"/>
  <c r="COT20" i="30"/>
  <c r="COU20" i="30"/>
  <c r="COV20" i="30"/>
  <c r="COW20" i="30"/>
  <c r="COX20" i="30"/>
  <c r="COY20" i="30"/>
  <c r="COZ20" i="30"/>
  <c r="CPA20" i="30"/>
  <c r="CPB20" i="30"/>
  <c r="CPC20" i="30"/>
  <c r="CPD20" i="30"/>
  <c r="CPE20" i="30"/>
  <c r="CPF20" i="30"/>
  <c r="CPG20" i="30"/>
  <c r="CPH20" i="30"/>
  <c r="CPI20" i="30"/>
  <c r="CPJ20" i="30"/>
  <c r="CPK20" i="30"/>
  <c r="CPL20" i="30"/>
  <c r="CPM20" i="30"/>
  <c r="CPN20" i="30"/>
  <c r="CPO20" i="30"/>
  <c r="CPP20" i="30"/>
  <c r="CPQ20" i="30"/>
  <c r="CPR20" i="30"/>
  <c r="CPS20" i="30"/>
  <c r="CPT20" i="30"/>
  <c r="CPU20" i="30"/>
  <c r="CPV20" i="30"/>
  <c r="CPW20" i="30"/>
  <c r="CPX20" i="30"/>
  <c r="CPY20" i="30"/>
  <c r="CPZ20" i="30"/>
  <c r="CQA20" i="30"/>
  <c r="CQB20" i="30"/>
  <c r="CQC20" i="30"/>
  <c r="CQD20" i="30"/>
  <c r="CQE20" i="30"/>
  <c r="CQF20" i="30"/>
  <c r="CQG20" i="30"/>
  <c r="CQH20" i="30"/>
  <c r="CQI20" i="30"/>
  <c r="CQJ20" i="30"/>
  <c r="CQK20" i="30"/>
  <c r="CQL20" i="30"/>
  <c r="CQM20" i="30"/>
  <c r="CQN20" i="30"/>
  <c r="CQO20" i="30"/>
  <c r="CQP20" i="30"/>
  <c r="CQQ20" i="30"/>
  <c r="CQR20" i="30"/>
  <c r="CQS20" i="30"/>
  <c r="CQT20" i="30"/>
  <c r="CQU20" i="30"/>
  <c r="CQV20" i="30"/>
  <c r="CQW20" i="30"/>
  <c r="CQX20" i="30"/>
  <c r="CQY20" i="30"/>
  <c r="CQZ20" i="30"/>
  <c r="CRA20" i="30"/>
  <c r="CRB20" i="30"/>
  <c r="CRC20" i="30"/>
  <c r="CRD20" i="30"/>
  <c r="CRE20" i="30"/>
  <c r="CRF20" i="30"/>
  <c r="CRG20" i="30"/>
  <c r="CRH20" i="30"/>
  <c r="CRI20" i="30"/>
  <c r="CRJ20" i="30"/>
  <c r="CRK20" i="30"/>
  <c r="CRL20" i="30"/>
  <c r="CRM20" i="30"/>
  <c r="CRN20" i="30"/>
  <c r="CRO20" i="30"/>
  <c r="CRP20" i="30"/>
  <c r="CRQ20" i="30"/>
  <c r="CRR20" i="30"/>
  <c r="CRS20" i="30"/>
  <c r="CRT20" i="30"/>
  <c r="CRU20" i="30"/>
  <c r="CRV20" i="30"/>
  <c r="CRW20" i="30"/>
  <c r="CRX20" i="30"/>
  <c r="CRY20" i="30"/>
  <c r="CRZ20" i="30"/>
  <c r="CSA20" i="30"/>
  <c r="CSB20" i="30"/>
  <c r="CSC20" i="30"/>
  <c r="CSD20" i="30"/>
  <c r="CSE20" i="30"/>
  <c r="CSF20" i="30"/>
  <c r="CSG20" i="30"/>
  <c r="CSH20" i="30"/>
  <c r="CSI20" i="30"/>
  <c r="CSJ20" i="30"/>
  <c r="CSK20" i="30"/>
  <c r="CSL20" i="30"/>
  <c r="CSM20" i="30"/>
  <c r="CSN20" i="30"/>
  <c r="CSO20" i="30"/>
  <c r="CSP20" i="30"/>
  <c r="CSQ20" i="30"/>
  <c r="CSR20" i="30"/>
  <c r="CSS20" i="30"/>
  <c r="CST20" i="30"/>
  <c r="CSU20" i="30"/>
  <c r="CSV20" i="30"/>
  <c r="CSW20" i="30"/>
  <c r="CSX20" i="30"/>
  <c r="CSY20" i="30"/>
  <c r="CSZ20" i="30"/>
  <c r="CTA20" i="30"/>
  <c r="CTB20" i="30"/>
  <c r="CTC20" i="30"/>
  <c r="CTD20" i="30"/>
  <c r="CTE20" i="30"/>
  <c r="CTF20" i="30"/>
  <c r="CTG20" i="30"/>
  <c r="CTH20" i="30"/>
  <c r="CTI20" i="30"/>
  <c r="CTJ20" i="30"/>
  <c r="CTK20" i="30"/>
  <c r="CTL20" i="30"/>
  <c r="CTM20" i="30"/>
  <c r="CTN20" i="30"/>
  <c r="CTO20" i="30"/>
  <c r="CTP20" i="30"/>
  <c r="CTQ20" i="30"/>
  <c r="CTR20" i="30"/>
  <c r="CTS20" i="30"/>
  <c r="CTT20" i="30"/>
  <c r="CTU20" i="30"/>
  <c r="CTV20" i="30"/>
  <c r="CTW20" i="30"/>
  <c r="CTX20" i="30"/>
  <c r="CTY20" i="30"/>
  <c r="CTZ20" i="30"/>
  <c r="CUA20" i="30"/>
  <c r="CUB20" i="30"/>
  <c r="CUC20" i="30"/>
  <c r="CUD20" i="30"/>
  <c r="CUE20" i="30"/>
  <c r="CUF20" i="30"/>
  <c r="CUG20" i="30"/>
  <c r="CUH20" i="30"/>
  <c r="CUI20" i="30"/>
  <c r="CUJ20" i="30"/>
  <c r="CUK20" i="30"/>
  <c r="CUL20" i="30"/>
  <c r="CUM20" i="30"/>
  <c r="CUN20" i="30"/>
  <c r="CUO20" i="30"/>
  <c r="CUP20" i="30"/>
  <c r="CUQ20" i="30"/>
  <c r="CUR20" i="30"/>
  <c r="CUS20" i="30"/>
  <c r="CUT20" i="30"/>
  <c r="CUU20" i="30"/>
  <c r="CUV20" i="30"/>
  <c r="CUW20" i="30"/>
  <c r="CUX20" i="30"/>
  <c r="CUY20" i="30"/>
  <c r="CUZ20" i="30"/>
  <c r="CVA20" i="30"/>
  <c r="CVB20" i="30"/>
  <c r="CVC20" i="30"/>
  <c r="CVD20" i="30"/>
  <c r="CVE20" i="30"/>
  <c r="CVF20" i="30"/>
  <c r="CVG20" i="30"/>
  <c r="CVH20" i="30"/>
  <c r="CVI20" i="30"/>
  <c r="CVJ20" i="30"/>
  <c r="CVK20" i="30"/>
  <c r="CVL20" i="30"/>
  <c r="CVM20" i="30"/>
  <c r="CVN20" i="30"/>
  <c r="CVO20" i="30"/>
  <c r="CVP20" i="30"/>
  <c r="CVQ20" i="30"/>
  <c r="CVR20" i="30"/>
  <c r="CVS20" i="30"/>
  <c r="CVT20" i="30"/>
  <c r="CVU20" i="30"/>
  <c r="CVV20" i="30"/>
  <c r="CVW20" i="30"/>
  <c r="CVX20" i="30"/>
  <c r="CVY20" i="30"/>
  <c r="CVZ20" i="30"/>
  <c r="CWA20" i="30"/>
  <c r="CWB20" i="30"/>
  <c r="CWC20" i="30"/>
  <c r="CWD20" i="30"/>
  <c r="CWE20" i="30"/>
  <c r="CWF20" i="30"/>
  <c r="CWG20" i="30"/>
  <c r="CWH20" i="30"/>
  <c r="CWI20" i="30"/>
  <c r="CWJ20" i="30"/>
  <c r="CWK20" i="30"/>
  <c r="CWL20" i="30"/>
  <c r="CWM20" i="30"/>
  <c r="CWN20" i="30"/>
  <c r="CWO20" i="30"/>
  <c r="CWP20" i="30"/>
  <c r="CWQ20" i="30"/>
  <c r="CWR20" i="30"/>
  <c r="CWS20" i="30"/>
  <c r="CWT20" i="30"/>
  <c r="CWU20" i="30"/>
  <c r="CWV20" i="30"/>
  <c r="CWW20" i="30"/>
  <c r="CWX20" i="30"/>
  <c r="CWY20" i="30"/>
  <c r="CWZ20" i="30"/>
  <c r="CXA20" i="30"/>
  <c r="CXB20" i="30"/>
  <c r="CXC20" i="30"/>
  <c r="CXD20" i="30"/>
  <c r="CXE20" i="30"/>
  <c r="CXF20" i="30"/>
  <c r="CXG20" i="30"/>
  <c r="CXH20" i="30"/>
  <c r="CXI20" i="30"/>
  <c r="CXJ20" i="30"/>
  <c r="CXK20" i="30"/>
  <c r="CXL20" i="30"/>
  <c r="CXM20" i="30"/>
  <c r="CXN20" i="30"/>
  <c r="CXO20" i="30"/>
  <c r="CXP20" i="30"/>
  <c r="CXQ20" i="30"/>
  <c r="CXR20" i="30"/>
  <c r="CXS20" i="30"/>
  <c r="CXT20" i="30"/>
  <c r="CXU20" i="30"/>
  <c r="CXV20" i="30"/>
  <c r="CXW20" i="30"/>
  <c r="CXX20" i="30"/>
  <c r="CXY20" i="30"/>
  <c r="CXZ20" i="30"/>
  <c r="CYA20" i="30"/>
  <c r="CYB20" i="30"/>
  <c r="CYC20" i="30"/>
  <c r="CYD20" i="30"/>
  <c r="CYE20" i="30"/>
  <c r="CYF20" i="30"/>
  <c r="CYG20" i="30"/>
  <c r="CYH20" i="30"/>
  <c r="CYI20" i="30"/>
  <c r="CYJ20" i="30"/>
  <c r="CYK20" i="30"/>
  <c r="CYL20" i="30"/>
  <c r="CYM20" i="30"/>
  <c r="CYN20" i="30"/>
  <c r="CYO20" i="30"/>
  <c r="CYP20" i="30"/>
  <c r="CYQ20" i="30"/>
  <c r="CYR20" i="30"/>
  <c r="CYS20" i="30"/>
  <c r="CYT20" i="30"/>
  <c r="CYU20" i="30"/>
  <c r="CYV20" i="30"/>
  <c r="CYW20" i="30"/>
  <c r="CYX20" i="30"/>
  <c r="CYY20" i="30"/>
  <c r="CYZ20" i="30"/>
  <c r="CZA20" i="30"/>
  <c r="CZB20" i="30"/>
  <c r="CZC20" i="30"/>
  <c r="CZD20" i="30"/>
  <c r="CZE20" i="30"/>
  <c r="CZF20" i="30"/>
  <c r="CZG20" i="30"/>
  <c r="CZH20" i="30"/>
  <c r="CZI20" i="30"/>
  <c r="CZJ20" i="30"/>
  <c r="CZK20" i="30"/>
  <c r="CZL20" i="30"/>
  <c r="CZM20" i="30"/>
  <c r="CZN20" i="30"/>
  <c r="CZO20" i="30"/>
  <c r="CZP20" i="30"/>
  <c r="CZQ20" i="30"/>
  <c r="CZR20" i="30"/>
  <c r="CZS20" i="30"/>
  <c r="CZT20" i="30"/>
  <c r="CZU20" i="30"/>
  <c r="CZV20" i="30"/>
  <c r="CZW20" i="30"/>
  <c r="CZX20" i="30"/>
  <c r="CZY20" i="30"/>
  <c r="CZZ20" i="30"/>
  <c r="DAA20" i="30"/>
  <c r="DAB20" i="30"/>
  <c r="DAC20" i="30"/>
  <c r="DAD20" i="30"/>
  <c r="DAE20" i="30"/>
  <c r="DAF20" i="30"/>
  <c r="DAG20" i="30"/>
  <c r="DAH20" i="30"/>
  <c r="DAI20" i="30"/>
  <c r="DAJ20" i="30"/>
  <c r="DAK20" i="30"/>
  <c r="DAL20" i="30"/>
  <c r="DAM20" i="30"/>
  <c r="DAN20" i="30"/>
  <c r="DAO20" i="30"/>
  <c r="DAP20" i="30"/>
  <c r="DAQ20" i="30"/>
  <c r="DAR20" i="30"/>
  <c r="DAS20" i="30"/>
  <c r="DAT20" i="30"/>
  <c r="DAU20" i="30"/>
  <c r="DAV20" i="30"/>
  <c r="DAW20" i="30"/>
  <c r="DAX20" i="30"/>
  <c r="DAY20" i="30"/>
  <c r="DAZ20" i="30"/>
  <c r="DBA20" i="30"/>
  <c r="DBB20" i="30"/>
  <c r="DBC20" i="30"/>
  <c r="DBD20" i="30"/>
  <c r="DBE20" i="30"/>
  <c r="DBF20" i="30"/>
  <c r="DBG20" i="30"/>
  <c r="DBH20" i="30"/>
  <c r="DBI20" i="30"/>
  <c r="DBJ20" i="30"/>
  <c r="DBK20" i="30"/>
  <c r="DBL20" i="30"/>
  <c r="DBM20" i="30"/>
  <c r="DBN20" i="30"/>
  <c r="DBO20" i="30"/>
  <c r="DBP20" i="30"/>
  <c r="DBQ20" i="30"/>
  <c r="DBR20" i="30"/>
  <c r="DBS20" i="30"/>
  <c r="DBT20" i="30"/>
  <c r="DBU20" i="30"/>
  <c r="DBV20" i="30"/>
  <c r="DBW20" i="30"/>
  <c r="DBX20" i="30"/>
  <c r="DBY20" i="30"/>
  <c r="DBZ20" i="30"/>
  <c r="DCA20" i="30"/>
  <c r="DCB20" i="30"/>
  <c r="DCC20" i="30"/>
  <c r="DCD20" i="30"/>
  <c r="DCE20" i="30"/>
  <c r="DCF20" i="30"/>
  <c r="DCG20" i="30"/>
  <c r="DCH20" i="30"/>
  <c r="DCI20" i="30"/>
  <c r="DCJ20" i="30"/>
  <c r="DCK20" i="30"/>
  <c r="DCL20" i="30"/>
  <c r="DCM20" i="30"/>
  <c r="DCN20" i="30"/>
  <c r="DCO20" i="30"/>
  <c r="DCP20" i="30"/>
  <c r="DCQ20" i="30"/>
  <c r="DCR20" i="30"/>
  <c r="DCS20" i="30"/>
  <c r="DCT20" i="30"/>
  <c r="DCU20" i="30"/>
  <c r="DCV20" i="30"/>
  <c r="DCW20" i="30"/>
  <c r="DCX20" i="30"/>
  <c r="DCY20" i="30"/>
  <c r="DCZ20" i="30"/>
  <c r="DDA20" i="30"/>
  <c r="DDB20" i="30"/>
  <c r="DDC20" i="30"/>
  <c r="DDD20" i="30"/>
  <c r="DDE20" i="30"/>
  <c r="DDF20" i="30"/>
  <c r="DDG20" i="30"/>
  <c r="DDH20" i="30"/>
  <c r="DDI20" i="30"/>
  <c r="DDJ20" i="30"/>
  <c r="DDK20" i="30"/>
  <c r="DDL20" i="30"/>
  <c r="DDM20" i="30"/>
  <c r="DDN20" i="30"/>
  <c r="DDO20" i="30"/>
  <c r="DDP20" i="30"/>
  <c r="DDQ20" i="30"/>
  <c r="DDR20" i="30"/>
  <c r="DDS20" i="30"/>
  <c r="DDT20" i="30"/>
  <c r="DDU20" i="30"/>
  <c r="DDV20" i="30"/>
  <c r="DDW20" i="30"/>
  <c r="DDX20" i="30"/>
  <c r="DDY20" i="30"/>
  <c r="DDZ20" i="30"/>
  <c r="DEA20" i="30"/>
  <c r="DEB20" i="30"/>
  <c r="DEC20" i="30"/>
  <c r="DED20" i="30"/>
  <c r="DEE20" i="30"/>
  <c r="DEF20" i="30"/>
  <c r="DEG20" i="30"/>
  <c r="DEH20" i="30"/>
  <c r="DEI20" i="30"/>
  <c r="DEJ20" i="30"/>
  <c r="DEK20" i="30"/>
  <c r="DEL20" i="30"/>
  <c r="DEM20" i="30"/>
  <c r="DEN20" i="30"/>
  <c r="DEO20" i="30"/>
  <c r="DEP20" i="30"/>
  <c r="DEQ20" i="30"/>
  <c r="DER20" i="30"/>
  <c r="DES20" i="30"/>
  <c r="DET20" i="30"/>
  <c r="DEU20" i="30"/>
  <c r="DEV20" i="30"/>
  <c r="DEW20" i="30"/>
  <c r="DEX20" i="30"/>
  <c r="DEY20" i="30"/>
  <c r="DEZ20" i="30"/>
  <c r="DFA20" i="30"/>
  <c r="DFB20" i="30"/>
  <c r="DFC20" i="30"/>
  <c r="DFD20" i="30"/>
  <c r="DFE20" i="30"/>
  <c r="DFF20" i="30"/>
  <c r="DFG20" i="30"/>
  <c r="DFH20" i="30"/>
  <c r="DFI20" i="30"/>
  <c r="DFJ20" i="30"/>
  <c r="DFK20" i="30"/>
  <c r="DFL20" i="30"/>
  <c r="DFM20" i="30"/>
  <c r="DFN20" i="30"/>
  <c r="DFO20" i="30"/>
  <c r="DFP20" i="30"/>
  <c r="DFQ20" i="30"/>
  <c r="DFR20" i="30"/>
  <c r="DFS20" i="30"/>
  <c r="DFT20" i="30"/>
  <c r="DFU20" i="30"/>
  <c r="DFV20" i="30"/>
  <c r="DFW20" i="30"/>
  <c r="DFX20" i="30"/>
  <c r="DFY20" i="30"/>
  <c r="DFZ20" i="30"/>
  <c r="DGA20" i="30"/>
  <c r="DGB20" i="30"/>
  <c r="DGC20" i="30"/>
  <c r="DGD20" i="30"/>
  <c r="DGE20" i="30"/>
  <c r="DGF20" i="30"/>
  <c r="DGG20" i="30"/>
  <c r="DGH20" i="30"/>
  <c r="DGI20" i="30"/>
  <c r="DGJ20" i="30"/>
  <c r="DGK20" i="30"/>
  <c r="DGL20" i="30"/>
  <c r="DGM20" i="30"/>
  <c r="DGN20" i="30"/>
  <c r="DGO20" i="30"/>
  <c r="DGP20" i="30"/>
  <c r="DGQ20" i="30"/>
  <c r="DGR20" i="30"/>
  <c r="DGS20" i="30"/>
  <c r="DGT20" i="30"/>
  <c r="DGU20" i="30"/>
  <c r="DGV20" i="30"/>
  <c r="DGW20" i="30"/>
  <c r="DGX20" i="30"/>
  <c r="DGY20" i="30"/>
  <c r="DGZ20" i="30"/>
  <c r="DHA20" i="30"/>
  <c r="DHB20" i="30"/>
  <c r="DHC20" i="30"/>
  <c r="DHD20" i="30"/>
  <c r="DHE20" i="30"/>
  <c r="DHF20" i="30"/>
  <c r="DHG20" i="30"/>
  <c r="DHH20" i="30"/>
  <c r="DHI20" i="30"/>
  <c r="DHJ20" i="30"/>
  <c r="DHK20" i="30"/>
  <c r="DHL20" i="30"/>
  <c r="DHM20" i="30"/>
  <c r="DHN20" i="30"/>
  <c r="DHO20" i="30"/>
  <c r="DHP20" i="30"/>
  <c r="DHQ20" i="30"/>
  <c r="DHR20" i="30"/>
  <c r="DHS20" i="30"/>
  <c r="DHT20" i="30"/>
  <c r="DHU20" i="30"/>
  <c r="DHV20" i="30"/>
  <c r="DHW20" i="30"/>
  <c r="DHX20" i="30"/>
  <c r="DHY20" i="30"/>
  <c r="DHZ20" i="30"/>
  <c r="DIA20" i="30"/>
  <c r="DIB20" i="30"/>
  <c r="DIC20" i="30"/>
  <c r="DID20" i="30"/>
  <c r="DIE20" i="30"/>
  <c r="DIF20" i="30"/>
  <c r="DIG20" i="30"/>
  <c r="DIH20" i="30"/>
  <c r="DII20" i="30"/>
  <c r="DIJ20" i="30"/>
  <c r="DIK20" i="30"/>
  <c r="DIL20" i="30"/>
  <c r="DIM20" i="30"/>
  <c r="DIN20" i="30"/>
  <c r="DIO20" i="30"/>
  <c r="DIP20" i="30"/>
  <c r="DIQ20" i="30"/>
  <c r="DIR20" i="30"/>
  <c r="DIS20" i="30"/>
  <c r="DIT20" i="30"/>
  <c r="DIU20" i="30"/>
  <c r="DIV20" i="30"/>
  <c r="DIW20" i="30"/>
  <c r="DIX20" i="30"/>
  <c r="DIY20" i="30"/>
  <c r="DIZ20" i="30"/>
  <c r="DJA20" i="30"/>
  <c r="DJB20" i="30"/>
  <c r="DJC20" i="30"/>
  <c r="DJD20" i="30"/>
  <c r="DJE20" i="30"/>
  <c r="DJF20" i="30"/>
  <c r="DJG20" i="30"/>
  <c r="DJH20" i="30"/>
  <c r="DJI20" i="30"/>
  <c r="DJJ20" i="30"/>
  <c r="DJK20" i="30"/>
  <c r="DJL20" i="30"/>
  <c r="DJM20" i="30"/>
  <c r="DJN20" i="30"/>
  <c r="DJO20" i="30"/>
  <c r="DJP20" i="30"/>
  <c r="DJQ20" i="30"/>
  <c r="DJR20" i="30"/>
  <c r="DJS20" i="30"/>
  <c r="DJT20" i="30"/>
  <c r="DJU20" i="30"/>
  <c r="DJV20" i="30"/>
  <c r="DJW20" i="30"/>
  <c r="DJX20" i="30"/>
  <c r="DJY20" i="30"/>
  <c r="DJZ20" i="30"/>
  <c r="DKA20" i="30"/>
  <c r="DKB20" i="30"/>
  <c r="DKC20" i="30"/>
  <c r="DKD20" i="30"/>
  <c r="DKE20" i="30"/>
  <c r="DKF20" i="30"/>
  <c r="DKG20" i="30"/>
  <c r="DKH20" i="30"/>
  <c r="DKI20" i="30"/>
  <c r="DKJ20" i="30"/>
  <c r="DKK20" i="30"/>
  <c r="DKL20" i="30"/>
  <c r="DKM20" i="30"/>
  <c r="DKN20" i="30"/>
  <c r="DKO20" i="30"/>
  <c r="DKP20" i="30"/>
  <c r="DKQ20" i="30"/>
  <c r="DKR20" i="30"/>
  <c r="DKS20" i="30"/>
  <c r="DKT20" i="30"/>
  <c r="DKU20" i="30"/>
  <c r="DKV20" i="30"/>
  <c r="DKW20" i="30"/>
  <c r="DKX20" i="30"/>
  <c r="DKY20" i="30"/>
  <c r="DKZ20" i="30"/>
  <c r="DLA20" i="30"/>
  <c r="DLB20" i="30"/>
  <c r="DLC20" i="30"/>
  <c r="DLD20" i="30"/>
  <c r="DLE20" i="30"/>
  <c r="DLF20" i="30"/>
  <c r="DLG20" i="30"/>
  <c r="DLH20" i="30"/>
  <c r="DLI20" i="30"/>
  <c r="DLJ20" i="30"/>
  <c r="DLK20" i="30"/>
  <c r="DLL20" i="30"/>
  <c r="DLM20" i="30"/>
  <c r="DLN20" i="30"/>
  <c r="DLO20" i="30"/>
  <c r="DLP20" i="30"/>
  <c r="DLQ20" i="30"/>
  <c r="DLR20" i="30"/>
  <c r="DLS20" i="30"/>
  <c r="DLT20" i="30"/>
  <c r="DLU20" i="30"/>
  <c r="DLV20" i="30"/>
  <c r="DLW20" i="30"/>
  <c r="DLX20" i="30"/>
  <c r="DLY20" i="30"/>
  <c r="DLZ20" i="30"/>
  <c r="DMA20" i="30"/>
  <c r="DMB20" i="30"/>
  <c r="DMC20" i="30"/>
  <c r="DMD20" i="30"/>
  <c r="DME20" i="30"/>
  <c r="DMF20" i="30"/>
  <c r="DMG20" i="30"/>
  <c r="DMH20" i="30"/>
  <c r="DMI20" i="30"/>
  <c r="DMJ20" i="30"/>
  <c r="DMK20" i="30"/>
  <c r="DML20" i="30"/>
  <c r="DMM20" i="30"/>
  <c r="DMN20" i="30"/>
  <c r="DMO20" i="30"/>
  <c r="DMP20" i="30"/>
  <c r="DMQ20" i="30"/>
  <c r="DMR20" i="30"/>
  <c r="DMS20" i="30"/>
  <c r="DMT20" i="30"/>
  <c r="DMU20" i="30"/>
  <c r="DMV20" i="30"/>
  <c r="DMW20" i="30"/>
  <c r="DMX20" i="30"/>
  <c r="DMY20" i="30"/>
  <c r="DMZ20" i="30"/>
  <c r="DNA20" i="30"/>
  <c r="DNB20" i="30"/>
  <c r="DNC20" i="30"/>
  <c r="DND20" i="30"/>
  <c r="DNE20" i="30"/>
  <c r="DNF20" i="30"/>
  <c r="DNG20" i="30"/>
  <c r="DNH20" i="30"/>
  <c r="DNI20" i="30"/>
  <c r="DNJ20" i="30"/>
  <c r="DNK20" i="30"/>
  <c r="DNL20" i="30"/>
  <c r="DNM20" i="30"/>
  <c r="DNN20" i="30"/>
  <c r="DNO20" i="30"/>
  <c r="DNP20" i="30"/>
  <c r="DNQ20" i="30"/>
  <c r="DNR20" i="30"/>
  <c r="DNS20" i="30"/>
  <c r="DNT20" i="30"/>
  <c r="DNU20" i="30"/>
  <c r="DNV20" i="30"/>
  <c r="DNW20" i="30"/>
  <c r="DNX20" i="30"/>
  <c r="DNY20" i="30"/>
  <c r="DNZ20" i="30"/>
  <c r="DOA20" i="30"/>
  <c r="DOB20" i="30"/>
  <c r="DOC20" i="30"/>
  <c r="DOD20" i="30"/>
  <c r="DOE20" i="30"/>
  <c r="DOF20" i="30"/>
  <c r="DOG20" i="30"/>
  <c r="DOH20" i="30"/>
  <c r="DOI20" i="30"/>
  <c r="DOJ20" i="30"/>
  <c r="DOK20" i="30"/>
  <c r="DOL20" i="30"/>
  <c r="DOM20" i="30"/>
  <c r="DON20" i="30"/>
  <c r="DOO20" i="30"/>
  <c r="DOP20" i="30"/>
  <c r="DOQ20" i="30"/>
  <c r="DOR20" i="30"/>
  <c r="DOS20" i="30"/>
  <c r="DOT20" i="30"/>
  <c r="DOU20" i="30"/>
  <c r="DOV20" i="30"/>
  <c r="DOW20" i="30"/>
  <c r="DOX20" i="30"/>
  <c r="DOY20" i="30"/>
  <c r="DOZ20" i="30"/>
  <c r="DPA20" i="30"/>
  <c r="DPB20" i="30"/>
  <c r="DPC20" i="30"/>
  <c r="DPD20" i="30"/>
  <c r="DPE20" i="30"/>
  <c r="DPF20" i="30"/>
  <c r="DPG20" i="30"/>
  <c r="DPH20" i="30"/>
  <c r="DPI20" i="30"/>
  <c r="DPJ20" i="30"/>
  <c r="DPK20" i="30"/>
  <c r="DPL20" i="30"/>
  <c r="DPM20" i="30"/>
  <c r="DPN20" i="30"/>
  <c r="DPO20" i="30"/>
  <c r="DPP20" i="30"/>
  <c r="DPQ20" i="30"/>
  <c r="DPR20" i="30"/>
  <c r="DPS20" i="30"/>
  <c r="DPT20" i="30"/>
  <c r="DPU20" i="30"/>
  <c r="DPV20" i="30"/>
  <c r="DPW20" i="30"/>
  <c r="DPX20" i="30"/>
  <c r="DPY20" i="30"/>
  <c r="DPZ20" i="30"/>
  <c r="DQA20" i="30"/>
  <c r="DQB20" i="30"/>
  <c r="DQC20" i="30"/>
  <c r="DQD20" i="30"/>
  <c r="DQE20" i="30"/>
  <c r="DQF20" i="30"/>
  <c r="DQG20" i="30"/>
  <c r="DQH20" i="30"/>
  <c r="DQI20" i="30"/>
  <c r="DQJ20" i="30"/>
  <c r="DQK20" i="30"/>
  <c r="DQL20" i="30"/>
  <c r="DQM20" i="30"/>
  <c r="DQN20" i="30"/>
  <c r="DQO20" i="30"/>
  <c r="DQP20" i="30"/>
  <c r="DQQ20" i="30"/>
  <c r="DQR20" i="30"/>
  <c r="DQS20" i="30"/>
  <c r="DQT20" i="30"/>
  <c r="DQU20" i="30"/>
  <c r="DQV20" i="30"/>
  <c r="DQW20" i="30"/>
  <c r="DQX20" i="30"/>
  <c r="DQY20" i="30"/>
  <c r="DQZ20" i="30"/>
  <c r="DRA20" i="30"/>
  <c r="DRB20" i="30"/>
  <c r="DRC20" i="30"/>
  <c r="DRD20" i="30"/>
  <c r="DRE20" i="30"/>
  <c r="DRF20" i="30"/>
  <c r="DRG20" i="30"/>
  <c r="DRH20" i="30"/>
  <c r="DRI20" i="30"/>
  <c r="DRJ20" i="30"/>
  <c r="DRK20" i="30"/>
  <c r="DRL20" i="30"/>
  <c r="DRM20" i="30"/>
  <c r="DRN20" i="30"/>
  <c r="DRO20" i="30"/>
  <c r="DRP20" i="30"/>
  <c r="DRQ20" i="30"/>
  <c r="DRR20" i="30"/>
  <c r="DRS20" i="30"/>
  <c r="DRT20" i="30"/>
  <c r="DRU20" i="30"/>
  <c r="DRV20" i="30"/>
  <c r="DRW20" i="30"/>
  <c r="DRX20" i="30"/>
  <c r="DRY20" i="30"/>
  <c r="DRZ20" i="30"/>
  <c r="DSA20" i="30"/>
  <c r="DSB20" i="30"/>
  <c r="DSC20" i="30"/>
  <c r="DSD20" i="30"/>
  <c r="DSE20" i="30"/>
  <c r="DSF20" i="30"/>
  <c r="DSG20" i="30"/>
  <c r="DSH20" i="30"/>
  <c r="DSI20" i="30"/>
  <c r="DSJ20" i="30"/>
  <c r="DSK20" i="30"/>
  <c r="DSL20" i="30"/>
  <c r="DSM20" i="30"/>
  <c r="DSN20" i="30"/>
  <c r="DSO20" i="30"/>
  <c r="DSP20" i="30"/>
  <c r="DSQ20" i="30"/>
  <c r="DSR20" i="30"/>
  <c r="DSS20" i="30"/>
  <c r="DST20" i="30"/>
  <c r="DSU20" i="30"/>
  <c r="DSV20" i="30"/>
  <c r="DSW20" i="30"/>
  <c r="DSX20" i="30"/>
  <c r="DSY20" i="30"/>
  <c r="DSZ20" i="30"/>
  <c r="DTA20" i="30"/>
  <c r="DTB20" i="30"/>
  <c r="DTC20" i="30"/>
  <c r="DTD20" i="30"/>
  <c r="DTE20" i="30"/>
  <c r="DTF20" i="30"/>
  <c r="DTG20" i="30"/>
  <c r="DTH20" i="30"/>
  <c r="DTI20" i="30"/>
  <c r="DTJ20" i="30"/>
  <c r="DTK20" i="30"/>
  <c r="DTL20" i="30"/>
  <c r="DTM20" i="30"/>
  <c r="DTN20" i="30"/>
  <c r="DTO20" i="30"/>
  <c r="DTP20" i="30"/>
  <c r="DTQ20" i="30"/>
  <c r="DTR20" i="30"/>
  <c r="DTS20" i="30"/>
  <c r="DTT20" i="30"/>
  <c r="DTU20" i="30"/>
  <c r="DTV20" i="30"/>
  <c r="DTW20" i="30"/>
  <c r="DTX20" i="30"/>
  <c r="DTY20" i="30"/>
  <c r="DTZ20" i="30"/>
  <c r="DUA20" i="30"/>
  <c r="DUB20" i="30"/>
  <c r="DUC20" i="30"/>
  <c r="DUD20" i="30"/>
  <c r="DUE20" i="30"/>
  <c r="DUF20" i="30"/>
  <c r="DUG20" i="30"/>
  <c r="DUH20" i="30"/>
  <c r="DUI20" i="30"/>
  <c r="DUJ20" i="30"/>
  <c r="DUK20" i="30"/>
  <c r="DUL20" i="30"/>
  <c r="DUM20" i="30"/>
  <c r="DUN20" i="30"/>
  <c r="DUO20" i="30"/>
  <c r="DUP20" i="30"/>
  <c r="DUQ20" i="30"/>
  <c r="DUR20" i="30"/>
  <c r="DUS20" i="30"/>
  <c r="DUT20" i="30"/>
  <c r="DUU20" i="30"/>
  <c r="DUV20" i="30"/>
  <c r="DUW20" i="30"/>
  <c r="DUX20" i="30"/>
  <c r="DUY20" i="30"/>
  <c r="DUZ20" i="30"/>
  <c r="DVA20" i="30"/>
  <c r="DVB20" i="30"/>
  <c r="DVC20" i="30"/>
  <c r="DVD20" i="30"/>
  <c r="DVE20" i="30"/>
  <c r="DVF20" i="30"/>
  <c r="DVG20" i="30"/>
  <c r="DVH20" i="30"/>
  <c r="DVI20" i="30"/>
  <c r="DVJ20" i="30"/>
  <c r="DVK20" i="30"/>
  <c r="DVL20" i="30"/>
  <c r="DVM20" i="30"/>
  <c r="DVN20" i="30"/>
  <c r="DVO20" i="30"/>
  <c r="DVP20" i="30"/>
  <c r="DVQ20" i="30"/>
  <c r="DVR20" i="30"/>
  <c r="DVS20" i="30"/>
  <c r="DVT20" i="30"/>
  <c r="DVU20" i="30"/>
  <c r="DVV20" i="30"/>
  <c r="DVW20" i="30"/>
  <c r="DVX20" i="30"/>
  <c r="DVY20" i="30"/>
  <c r="DVZ20" i="30"/>
  <c r="DWA20" i="30"/>
  <c r="DWB20" i="30"/>
  <c r="DWC20" i="30"/>
  <c r="DWD20" i="30"/>
  <c r="DWE20" i="30"/>
  <c r="DWF20" i="30"/>
  <c r="DWG20" i="30"/>
  <c r="DWH20" i="30"/>
  <c r="DWI20" i="30"/>
  <c r="DWJ20" i="30"/>
  <c r="DWK20" i="30"/>
  <c r="DWL20" i="30"/>
  <c r="DWM20" i="30"/>
  <c r="DWN20" i="30"/>
  <c r="DWO20" i="30"/>
  <c r="DWP20" i="30"/>
  <c r="DWQ20" i="30"/>
  <c r="DWR20" i="30"/>
  <c r="DWS20" i="30"/>
  <c r="DWT20" i="30"/>
  <c r="DWU20" i="30"/>
  <c r="DWV20" i="30"/>
  <c r="DWW20" i="30"/>
  <c r="DWX20" i="30"/>
  <c r="DWY20" i="30"/>
  <c r="DWZ20" i="30"/>
  <c r="DXA20" i="30"/>
  <c r="DXB20" i="30"/>
  <c r="DXC20" i="30"/>
  <c r="DXD20" i="30"/>
  <c r="DXE20" i="30"/>
  <c r="DXF20" i="30"/>
  <c r="DXG20" i="30"/>
  <c r="DXH20" i="30"/>
  <c r="DXI20" i="30"/>
  <c r="DXJ20" i="30"/>
  <c r="DXK20" i="30"/>
  <c r="DXL20" i="30"/>
  <c r="DXM20" i="30"/>
  <c r="DXN20" i="30"/>
  <c r="DXO20" i="30"/>
  <c r="DXP20" i="30"/>
  <c r="DXQ20" i="30"/>
  <c r="DXR20" i="30"/>
  <c r="DXS20" i="30"/>
  <c r="DXT20" i="30"/>
  <c r="DXU20" i="30"/>
  <c r="DXV20" i="30"/>
  <c r="DXW20" i="30"/>
  <c r="DXX20" i="30"/>
  <c r="DXY20" i="30"/>
  <c r="DXZ20" i="30"/>
  <c r="DYA20" i="30"/>
  <c r="DYB20" i="30"/>
  <c r="DYC20" i="30"/>
  <c r="DYD20" i="30"/>
  <c r="DYE20" i="30"/>
  <c r="DYF20" i="30"/>
  <c r="DYG20" i="30"/>
  <c r="DYH20" i="30"/>
  <c r="DYI20" i="30"/>
  <c r="DYJ20" i="30"/>
  <c r="DYK20" i="30"/>
  <c r="DYL20" i="30"/>
  <c r="DYM20" i="30"/>
  <c r="DYN20" i="30"/>
  <c r="DYO20" i="30"/>
  <c r="DYP20" i="30"/>
  <c r="DYQ20" i="30"/>
  <c r="DYR20" i="30"/>
  <c r="DYS20" i="30"/>
  <c r="DYT20" i="30"/>
  <c r="DYU20" i="30"/>
  <c r="DYV20" i="30"/>
  <c r="DYW20" i="30"/>
  <c r="DYX20" i="30"/>
  <c r="DYY20" i="30"/>
  <c r="DYZ20" i="30"/>
  <c r="DZA20" i="30"/>
  <c r="DZB20" i="30"/>
  <c r="DZC20" i="30"/>
  <c r="DZD20" i="30"/>
  <c r="DZE20" i="30"/>
  <c r="DZF20" i="30"/>
  <c r="DZG20" i="30"/>
  <c r="DZH20" i="30"/>
  <c r="DZI20" i="30"/>
  <c r="DZJ20" i="30"/>
  <c r="DZK20" i="30"/>
  <c r="DZL20" i="30"/>
  <c r="DZM20" i="30"/>
  <c r="DZN20" i="30"/>
  <c r="DZO20" i="30"/>
  <c r="DZP20" i="30"/>
  <c r="DZQ20" i="30"/>
  <c r="DZR20" i="30"/>
  <c r="DZS20" i="30"/>
  <c r="DZT20" i="30"/>
  <c r="DZU20" i="30"/>
  <c r="DZV20" i="30"/>
  <c r="DZW20" i="30"/>
  <c r="DZX20" i="30"/>
  <c r="DZY20" i="30"/>
  <c r="DZZ20" i="30"/>
  <c r="EAA20" i="30"/>
  <c r="EAB20" i="30"/>
  <c r="EAC20" i="30"/>
  <c r="EAD20" i="30"/>
  <c r="EAE20" i="30"/>
  <c r="EAF20" i="30"/>
  <c r="EAG20" i="30"/>
  <c r="EAH20" i="30"/>
  <c r="EAI20" i="30"/>
  <c r="EAJ20" i="30"/>
  <c r="EAK20" i="30"/>
  <c r="EAL20" i="30"/>
  <c r="EAM20" i="30"/>
  <c r="EAN20" i="30"/>
  <c r="EAO20" i="30"/>
  <c r="EAP20" i="30"/>
  <c r="EAQ20" i="30"/>
  <c r="EAR20" i="30"/>
  <c r="EAS20" i="30"/>
  <c r="EAT20" i="30"/>
  <c r="EAU20" i="30"/>
  <c r="EAV20" i="30"/>
  <c r="EAW20" i="30"/>
  <c r="EAX20" i="30"/>
  <c r="EAY20" i="30"/>
  <c r="EAZ20" i="30"/>
  <c r="EBA20" i="30"/>
  <c r="EBB20" i="30"/>
  <c r="EBC20" i="30"/>
  <c r="EBD20" i="30"/>
  <c r="EBE20" i="30"/>
  <c r="EBF20" i="30"/>
  <c r="EBG20" i="30"/>
  <c r="EBH20" i="30"/>
  <c r="EBI20" i="30"/>
  <c r="EBJ20" i="30"/>
  <c r="EBK20" i="30"/>
  <c r="EBL20" i="30"/>
  <c r="EBM20" i="30"/>
  <c r="EBN20" i="30"/>
  <c r="EBO20" i="30"/>
  <c r="EBP20" i="30"/>
  <c r="EBQ20" i="30"/>
  <c r="EBR20" i="30"/>
  <c r="EBS20" i="30"/>
  <c r="EBT20" i="30"/>
  <c r="EBU20" i="30"/>
  <c r="EBV20" i="30"/>
  <c r="EBW20" i="30"/>
  <c r="EBX20" i="30"/>
  <c r="EBY20" i="30"/>
  <c r="EBZ20" i="30"/>
  <c r="ECA20" i="30"/>
  <c r="ECB20" i="30"/>
  <c r="ECC20" i="30"/>
  <c r="ECD20" i="30"/>
  <c r="ECE20" i="30"/>
  <c r="ECF20" i="30"/>
  <c r="ECG20" i="30"/>
  <c r="ECH20" i="30"/>
  <c r="ECI20" i="30"/>
  <c r="ECJ20" i="30"/>
  <c r="ECK20" i="30"/>
  <c r="ECL20" i="30"/>
  <c r="ECM20" i="30"/>
  <c r="ECN20" i="30"/>
  <c r="ECO20" i="30"/>
  <c r="ECP20" i="30"/>
  <c r="ECQ20" i="30"/>
  <c r="ECR20" i="30"/>
  <c r="ECS20" i="30"/>
  <c r="ECT20" i="30"/>
  <c r="ECU20" i="30"/>
  <c r="ECV20" i="30"/>
  <c r="ECW20" i="30"/>
  <c r="ECX20" i="30"/>
  <c r="ECY20" i="30"/>
  <c r="ECZ20" i="30"/>
  <c r="EDA20" i="30"/>
  <c r="EDB20" i="30"/>
  <c r="EDC20" i="30"/>
  <c r="EDD20" i="30"/>
  <c r="EDE20" i="30"/>
  <c r="EDF20" i="30"/>
  <c r="EDG20" i="30"/>
  <c r="EDH20" i="30"/>
  <c r="EDI20" i="30"/>
  <c r="EDJ20" i="30"/>
  <c r="EDK20" i="30"/>
  <c r="EDL20" i="30"/>
  <c r="EDM20" i="30"/>
  <c r="EDN20" i="30"/>
  <c r="EDO20" i="30"/>
  <c r="EDP20" i="30"/>
  <c r="EDQ20" i="30"/>
  <c r="EDR20" i="30"/>
  <c r="EDS20" i="30"/>
  <c r="EDT20" i="30"/>
  <c r="EDU20" i="30"/>
  <c r="EDV20" i="30"/>
  <c r="EDW20" i="30"/>
  <c r="EDX20" i="30"/>
  <c r="EDY20" i="30"/>
  <c r="EDZ20" i="30"/>
  <c r="EEA20" i="30"/>
  <c r="EEB20" i="30"/>
  <c r="EEC20" i="30"/>
  <c r="EED20" i="30"/>
  <c r="EEE20" i="30"/>
  <c r="EEF20" i="30"/>
  <c r="EEG20" i="30"/>
  <c r="EEH20" i="30"/>
  <c r="EEI20" i="30"/>
  <c r="EEJ20" i="30"/>
  <c r="EEK20" i="30"/>
  <c r="EEL20" i="30"/>
  <c r="EEM20" i="30"/>
  <c r="EEN20" i="30"/>
  <c r="EEO20" i="30"/>
  <c r="EEP20" i="30"/>
  <c r="EEQ20" i="30"/>
  <c r="EER20" i="30"/>
  <c r="EES20" i="30"/>
  <c r="EET20" i="30"/>
  <c r="EEU20" i="30"/>
  <c r="EEV20" i="30"/>
  <c r="EEW20" i="30"/>
  <c r="EEX20" i="30"/>
  <c r="EEY20" i="30"/>
  <c r="EEZ20" i="30"/>
  <c r="EFA20" i="30"/>
  <c r="EFB20" i="30"/>
  <c r="EFC20" i="30"/>
  <c r="EFD20" i="30"/>
  <c r="EFE20" i="30"/>
  <c r="EFF20" i="30"/>
  <c r="EFG20" i="30"/>
  <c r="EFH20" i="30"/>
  <c r="EFI20" i="30"/>
  <c r="EFJ20" i="30"/>
  <c r="EFK20" i="30"/>
  <c r="EFL20" i="30"/>
  <c r="EFM20" i="30"/>
  <c r="EFN20" i="30"/>
  <c r="EFO20" i="30"/>
  <c r="EFP20" i="30"/>
  <c r="EFQ20" i="30"/>
  <c r="EFR20" i="30"/>
  <c r="EFS20" i="30"/>
  <c r="EFT20" i="30"/>
  <c r="EFU20" i="30"/>
  <c r="EFV20" i="30"/>
  <c r="EFW20" i="30"/>
  <c r="EFX20" i="30"/>
  <c r="EFY20" i="30"/>
  <c r="EFZ20" i="30"/>
  <c r="EGA20" i="30"/>
  <c r="EGB20" i="30"/>
  <c r="EGC20" i="30"/>
  <c r="EGD20" i="30"/>
  <c r="EGE20" i="30"/>
  <c r="EGF20" i="30"/>
  <c r="EGG20" i="30"/>
  <c r="EGH20" i="30"/>
  <c r="EGI20" i="30"/>
  <c r="EGJ20" i="30"/>
  <c r="EGK20" i="30"/>
  <c r="EGL20" i="30"/>
  <c r="EGM20" i="30"/>
  <c r="EGN20" i="30"/>
  <c r="EGO20" i="30"/>
  <c r="EGP20" i="30"/>
  <c r="EGQ20" i="30"/>
  <c r="EGR20" i="30"/>
  <c r="EGS20" i="30"/>
  <c r="EGT20" i="30"/>
  <c r="EGU20" i="30"/>
  <c r="EGV20" i="30"/>
  <c r="EGW20" i="30"/>
  <c r="EGX20" i="30"/>
  <c r="EGY20" i="30"/>
  <c r="EGZ20" i="30"/>
  <c r="EHA20" i="30"/>
  <c r="EHB20" i="30"/>
  <c r="EHC20" i="30"/>
  <c r="EHD20" i="30"/>
  <c r="EHE20" i="30"/>
  <c r="EHF20" i="30"/>
  <c r="EHG20" i="30"/>
  <c r="EHH20" i="30"/>
  <c r="EHI20" i="30"/>
  <c r="EHJ20" i="30"/>
  <c r="EHK20" i="30"/>
  <c r="EHL20" i="30"/>
  <c r="EHM20" i="30"/>
  <c r="EHN20" i="30"/>
  <c r="EHO20" i="30"/>
  <c r="EHP20" i="30"/>
  <c r="EHQ20" i="30"/>
  <c r="EHR20" i="30"/>
  <c r="EHS20" i="30"/>
  <c r="EHT20" i="30"/>
  <c r="EHU20" i="30"/>
  <c r="EHV20" i="30"/>
  <c r="EHW20" i="30"/>
  <c r="EHX20" i="30"/>
  <c r="EHY20" i="30"/>
  <c r="EHZ20" i="30"/>
  <c r="EIA20" i="30"/>
  <c r="EIB20" i="30"/>
  <c r="EIC20" i="30"/>
  <c r="EID20" i="30"/>
  <c r="EIE20" i="30"/>
  <c r="EIF20" i="30"/>
  <c r="EIG20" i="30"/>
  <c r="EIH20" i="30"/>
  <c r="EII20" i="30"/>
  <c r="EIJ20" i="30"/>
  <c r="EIK20" i="30"/>
  <c r="EIL20" i="30"/>
  <c r="EIM20" i="30"/>
  <c r="EIN20" i="30"/>
  <c r="EIO20" i="30"/>
  <c r="EIP20" i="30"/>
  <c r="EIQ20" i="30"/>
  <c r="EIR20" i="30"/>
  <c r="EIS20" i="30"/>
  <c r="EIT20" i="30"/>
  <c r="EIU20" i="30"/>
  <c r="EIV20" i="30"/>
  <c r="EIW20" i="30"/>
  <c r="EIX20" i="30"/>
  <c r="EIY20" i="30"/>
  <c r="EIZ20" i="30"/>
  <c r="EJA20" i="30"/>
  <c r="EJB20" i="30"/>
  <c r="EJC20" i="30"/>
  <c r="EJD20" i="30"/>
  <c r="EJE20" i="30"/>
  <c r="EJF20" i="30"/>
  <c r="EJG20" i="30"/>
  <c r="EJH20" i="30"/>
  <c r="EJI20" i="30"/>
  <c r="EJJ20" i="30"/>
  <c r="EJK20" i="30"/>
  <c r="EJL20" i="30"/>
  <c r="EJM20" i="30"/>
  <c r="EJN20" i="30"/>
  <c r="EJO20" i="30"/>
  <c r="EJP20" i="30"/>
  <c r="EJQ20" i="30"/>
  <c r="EJR20" i="30"/>
  <c r="EJS20" i="30"/>
  <c r="EJT20" i="30"/>
  <c r="EJU20" i="30"/>
  <c r="EJV20" i="30"/>
  <c r="EJW20" i="30"/>
  <c r="EJX20" i="30"/>
  <c r="EJY20" i="30"/>
  <c r="EJZ20" i="30"/>
  <c r="EKA20" i="30"/>
  <c r="EKB20" i="30"/>
  <c r="EKC20" i="30"/>
  <c r="EKD20" i="30"/>
  <c r="EKE20" i="30"/>
  <c r="EKF20" i="30"/>
  <c r="EKG20" i="30"/>
  <c r="EKH20" i="30"/>
  <c r="EKI20" i="30"/>
  <c r="EKJ20" i="30"/>
  <c r="EKK20" i="30"/>
  <c r="EKL20" i="30"/>
  <c r="EKM20" i="30"/>
  <c r="EKN20" i="30"/>
  <c r="EKO20" i="30"/>
  <c r="EKP20" i="30"/>
  <c r="EKQ20" i="30"/>
  <c r="EKR20" i="30"/>
  <c r="EKS20" i="30"/>
  <c r="EKT20" i="30"/>
  <c r="EKU20" i="30"/>
  <c r="EKV20" i="30"/>
  <c r="EKW20" i="30"/>
  <c r="EKX20" i="30"/>
  <c r="EKY20" i="30"/>
  <c r="EKZ20" i="30"/>
  <c r="ELA20" i="30"/>
  <c r="ELB20" i="30"/>
  <c r="ELC20" i="30"/>
  <c r="ELD20" i="30"/>
  <c r="ELE20" i="30"/>
  <c r="ELF20" i="30"/>
  <c r="ELG20" i="30"/>
  <c r="ELH20" i="30"/>
  <c r="ELI20" i="30"/>
  <c r="ELJ20" i="30"/>
  <c r="ELK20" i="30"/>
  <c r="ELL20" i="30"/>
  <c r="ELM20" i="30"/>
  <c r="ELN20" i="30"/>
  <c r="ELO20" i="30"/>
  <c r="ELP20" i="30"/>
  <c r="ELQ20" i="30"/>
  <c r="ELR20" i="30"/>
  <c r="ELS20" i="30"/>
  <c r="ELT20" i="30"/>
  <c r="ELU20" i="30"/>
  <c r="ELV20" i="30"/>
  <c r="ELW20" i="30"/>
  <c r="ELX20" i="30"/>
  <c r="ELY20" i="30"/>
  <c r="ELZ20" i="30"/>
  <c r="EMA20" i="30"/>
  <c r="EMB20" i="30"/>
  <c r="EMC20" i="30"/>
  <c r="EMD20" i="30"/>
  <c r="EME20" i="30"/>
  <c r="EMF20" i="30"/>
  <c r="EMG20" i="30"/>
  <c r="EMH20" i="30"/>
  <c r="EMI20" i="30"/>
  <c r="EMJ20" i="30"/>
  <c r="EMK20" i="30"/>
  <c r="EML20" i="30"/>
  <c r="EMM20" i="30"/>
  <c r="EMN20" i="30"/>
  <c r="EMO20" i="30"/>
  <c r="EMP20" i="30"/>
  <c r="EMQ20" i="30"/>
  <c r="EMR20" i="30"/>
  <c r="EMS20" i="30"/>
  <c r="EMT20" i="30"/>
  <c r="EMU20" i="30"/>
  <c r="EMV20" i="30"/>
  <c r="EMW20" i="30"/>
  <c r="EMX20" i="30"/>
  <c r="EMY20" i="30"/>
  <c r="EMZ20" i="30"/>
  <c r="ENA20" i="30"/>
  <c r="ENB20" i="30"/>
  <c r="ENC20" i="30"/>
  <c r="END20" i="30"/>
  <c r="ENE20" i="30"/>
  <c r="ENF20" i="30"/>
  <c r="ENG20" i="30"/>
  <c r="ENH20" i="30"/>
  <c r="ENI20" i="30"/>
  <c r="ENJ20" i="30"/>
  <c r="ENK20" i="30"/>
  <c r="ENL20" i="30"/>
  <c r="ENM20" i="30"/>
  <c r="ENN20" i="30"/>
  <c r="ENO20" i="30"/>
  <c r="ENP20" i="30"/>
  <c r="ENQ20" i="30"/>
  <c r="ENR20" i="30"/>
  <c r="ENS20" i="30"/>
  <c r="ENT20" i="30"/>
  <c r="ENU20" i="30"/>
  <c r="ENV20" i="30"/>
  <c r="ENW20" i="30"/>
  <c r="ENX20" i="30"/>
  <c r="ENY20" i="30"/>
  <c r="ENZ20" i="30"/>
  <c r="EOA20" i="30"/>
  <c r="EOB20" i="30"/>
  <c r="EOC20" i="30"/>
  <c r="EOD20" i="30"/>
  <c r="EOE20" i="30"/>
  <c r="EOF20" i="30"/>
  <c r="EOG20" i="30"/>
  <c r="EOH20" i="30"/>
  <c r="EOI20" i="30"/>
  <c r="EOJ20" i="30"/>
  <c r="EOK20" i="30"/>
  <c r="EOL20" i="30"/>
  <c r="EOM20" i="30"/>
  <c r="EON20" i="30"/>
  <c r="EOO20" i="30"/>
  <c r="EOP20" i="30"/>
  <c r="EOQ20" i="30"/>
  <c r="EOR20" i="30"/>
  <c r="EOS20" i="30"/>
  <c r="EOT20" i="30"/>
  <c r="EOU20" i="30"/>
  <c r="EOV20" i="30"/>
  <c r="EOW20" i="30"/>
  <c r="EOX20" i="30"/>
  <c r="EOY20" i="30"/>
  <c r="EOZ20" i="30"/>
  <c r="EPA20" i="30"/>
  <c r="EPB20" i="30"/>
  <c r="EPC20" i="30"/>
  <c r="EPD20" i="30"/>
  <c r="EPE20" i="30"/>
  <c r="EPF20" i="30"/>
  <c r="EPG20" i="30"/>
  <c r="EPH20" i="30"/>
  <c r="EPI20" i="30"/>
  <c r="EPJ20" i="30"/>
  <c r="EPK20" i="30"/>
  <c r="EPL20" i="30"/>
  <c r="EPM20" i="30"/>
  <c r="EPN20" i="30"/>
  <c r="EPO20" i="30"/>
  <c r="EPP20" i="30"/>
  <c r="EPQ20" i="30"/>
  <c r="EPR20" i="30"/>
  <c r="EPS20" i="30"/>
  <c r="EPT20" i="30"/>
  <c r="EPU20" i="30"/>
  <c r="EPV20" i="30"/>
  <c r="EPW20" i="30"/>
  <c r="EPX20" i="30"/>
  <c r="EPY20" i="30"/>
  <c r="EPZ20" i="30"/>
  <c r="EQA20" i="30"/>
  <c r="EQB20" i="30"/>
  <c r="EQC20" i="30"/>
  <c r="EQD20" i="30"/>
  <c r="EQE20" i="30"/>
  <c r="EQF20" i="30"/>
  <c r="EQG20" i="30"/>
  <c r="EQH20" i="30"/>
  <c r="EQI20" i="30"/>
  <c r="EQJ20" i="30"/>
  <c r="EQK20" i="30"/>
  <c r="EQL20" i="30"/>
  <c r="EQM20" i="30"/>
  <c r="EQN20" i="30"/>
  <c r="EQO20" i="30"/>
  <c r="EQP20" i="30"/>
  <c r="EQQ20" i="30"/>
  <c r="EQR20" i="30"/>
  <c r="EQS20" i="30"/>
  <c r="EQT20" i="30"/>
  <c r="EQU20" i="30"/>
  <c r="EQV20" i="30"/>
  <c r="EQW20" i="30"/>
  <c r="EQX20" i="30"/>
  <c r="EQY20" i="30"/>
  <c r="EQZ20" i="30"/>
  <c r="ERA20" i="30"/>
  <c r="ERB20" i="30"/>
  <c r="ERC20" i="30"/>
  <c r="ERD20" i="30"/>
  <c r="ERE20" i="30"/>
  <c r="ERF20" i="30"/>
  <c r="ERG20" i="30"/>
  <c r="ERH20" i="30"/>
  <c r="ERI20" i="30"/>
  <c r="ERJ20" i="30"/>
  <c r="ERK20" i="30"/>
  <c r="ERL20" i="30"/>
  <c r="ERM20" i="30"/>
  <c r="ERN20" i="30"/>
  <c r="ERO20" i="30"/>
  <c r="ERP20" i="30"/>
  <c r="ERQ20" i="30"/>
  <c r="ERR20" i="30"/>
  <c r="ERS20" i="30"/>
  <c r="ERT20" i="30"/>
  <c r="ERU20" i="30"/>
  <c r="ERV20" i="30"/>
  <c r="ERW20" i="30"/>
  <c r="ERX20" i="30"/>
  <c r="ERY20" i="30"/>
  <c r="ERZ20" i="30"/>
  <c r="ESA20" i="30"/>
  <c r="ESB20" i="30"/>
  <c r="ESC20" i="30"/>
  <c r="ESD20" i="30"/>
  <c r="ESE20" i="30"/>
  <c r="ESF20" i="30"/>
  <c r="ESG20" i="30"/>
  <c r="ESH20" i="30"/>
  <c r="ESI20" i="30"/>
  <c r="ESJ20" i="30"/>
  <c r="ESK20" i="30"/>
  <c r="ESL20" i="30"/>
  <c r="ESM20" i="30"/>
  <c r="ESN20" i="30"/>
  <c r="ESO20" i="30"/>
  <c r="ESP20" i="30"/>
  <c r="ESQ20" i="30"/>
  <c r="ESR20" i="30"/>
  <c r="ESS20" i="30"/>
  <c r="EST20" i="30"/>
  <c r="ESU20" i="30"/>
  <c r="ESV20" i="30"/>
  <c r="ESW20" i="30"/>
  <c r="ESX20" i="30"/>
  <c r="ESY20" i="30"/>
  <c r="ESZ20" i="30"/>
  <c r="ETA20" i="30"/>
  <c r="ETB20" i="30"/>
  <c r="ETC20" i="30"/>
  <c r="ETD20" i="30"/>
  <c r="ETE20" i="30"/>
  <c r="ETF20" i="30"/>
  <c r="ETG20" i="30"/>
  <c r="ETH20" i="30"/>
  <c r="ETI20" i="30"/>
  <c r="ETJ20" i="30"/>
  <c r="ETK20" i="30"/>
  <c r="ETL20" i="30"/>
  <c r="ETM20" i="30"/>
  <c r="ETN20" i="30"/>
  <c r="ETO20" i="30"/>
  <c r="ETP20" i="30"/>
  <c r="ETQ20" i="30"/>
  <c r="ETR20" i="30"/>
  <c r="ETS20" i="30"/>
  <c r="ETT20" i="30"/>
  <c r="ETU20" i="30"/>
  <c r="ETV20" i="30"/>
  <c r="ETW20" i="30"/>
  <c r="ETX20" i="30"/>
  <c r="ETY20" i="30"/>
  <c r="ETZ20" i="30"/>
  <c r="EUA20" i="30"/>
  <c r="EUB20" i="30"/>
  <c r="EUC20" i="30"/>
  <c r="EUD20" i="30"/>
  <c r="EUE20" i="30"/>
  <c r="EUF20" i="30"/>
  <c r="EUG20" i="30"/>
  <c r="EUH20" i="30"/>
  <c r="EUI20" i="30"/>
  <c r="EUJ20" i="30"/>
  <c r="EUK20" i="30"/>
  <c r="EUL20" i="30"/>
  <c r="EUM20" i="30"/>
  <c r="EUN20" i="30"/>
  <c r="EUO20" i="30"/>
  <c r="EUP20" i="30"/>
  <c r="EUQ20" i="30"/>
  <c r="EUR20" i="30"/>
  <c r="EUS20" i="30"/>
  <c r="EUT20" i="30"/>
  <c r="EUU20" i="30"/>
  <c r="EUV20" i="30"/>
  <c r="EUW20" i="30"/>
  <c r="EUX20" i="30"/>
  <c r="EUY20" i="30"/>
  <c r="EUZ20" i="30"/>
  <c r="EVA20" i="30"/>
  <c r="EVB20" i="30"/>
  <c r="EVC20" i="30"/>
  <c r="EVD20" i="30"/>
  <c r="EVE20" i="30"/>
  <c r="EVF20" i="30"/>
  <c r="EVG20" i="30"/>
  <c r="EVH20" i="30"/>
  <c r="EVI20" i="30"/>
  <c r="EVJ20" i="30"/>
  <c r="EVK20" i="30"/>
  <c r="EVL20" i="30"/>
  <c r="EVM20" i="30"/>
  <c r="EVN20" i="30"/>
  <c r="EVO20" i="30"/>
  <c r="EVP20" i="30"/>
  <c r="EVQ20" i="30"/>
  <c r="EVR20" i="30"/>
  <c r="EVS20" i="30"/>
  <c r="EVT20" i="30"/>
  <c r="EVU20" i="30"/>
  <c r="EVV20" i="30"/>
  <c r="EVW20" i="30"/>
  <c r="EVX20" i="30"/>
  <c r="EVY20" i="30"/>
  <c r="EVZ20" i="30"/>
  <c r="EWA20" i="30"/>
  <c r="EWB20" i="30"/>
  <c r="EWC20" i="30"/>
  <c r="EWD20" i="30"/>
  <c r="EWE20" i="30"/>
  <c r="EWF20" i="30"/>
  <c r="EWG20" i="30"/>
  <c r="EWH20" i="30"/>
  <c r="EWI20" i="30"/>
  <c r="EWJ20" i="30"/>
  <c r="EWK20" i="30"/>
  <c r="EWL20" i="30"/>
  <c r="EWM20" i="30"/>
  <c r="EWN20" i="30"/>
  <c r="EWO20" i="30"/>
  <c r="EWP20" i="30"/>
  <c r="EWQ20" i="30"/>
  <c r="EWR20" i="30"/>
  <c r="EWS20" i="30"/>
  <c r="EWT20" i="30"/>
  <c r="EWU20" i="30"/>
  <c r="EWV20" i="30"/>
  <c r="EWW20" i="30"/>
  <c r="EWX20" i="30"/>
  <c r="EWY20" i="30"/>
  <c r="EWZ20" i="30"/>
  <c r="EXA20" i="30"/>
  <c r="EXB20" i="30"/>
  <c r="EXC20" i="30"/>
  <c r="EXD20" i="30"/>
  <c r="EXE20" i="30"/>
  <c r="EXF20" i="30"/>
  <c r="EXG20" i="30"/>
  <c r="EXH20" i="30"/>
  <c r="EXI20" i="30"/>
  <c r="EXJ20" i="30"/>
  <c r="EXK20" i="30"/>
  <c r="EXL20" i="30"/>
  <c r="EXM20" i="30"/>
  <c r="EXN20" i="30"/>
  <c r="EXO20" i="30"/>
  <c r="EXP20" i="30"/>
  <c r="EXQ20" i="30"/>
  <c r="EXR20" i="30"/>
  <c r="EXS20" i="30"/>
  <c r="EXT20" i="30"/>
  <c r="EXU20" i="30"/>
  <c r="EXV20" i="30"/>
  <c r="EXW20" i="30"/>
  <c r="EXX20" i="30"/>
  <c r="EXY20" i="30"/>
  <c r="EXZ20" i="30"/>
  <c r="EYA20" i="30"/>
  <c r="EYB20" i="30"/>
  <c r="EYC20" i="30"/>
  <c r="EYD20" i="30"/>
  <c r="EYE20" i="30"/>
  <c r="EYF20" i="30"/>
  <c r="EYG20" i="30"/>
  <c r="EYH20" i="30"/>
  <c r="EYI20" i="30"/>
  <c r="EYJ20" i="30"/>
  <c r="EYK20" i="30"/>
  <c r="EYL20" i="30"/>
  <c r="EYM20" i="30"/>
  <c r="EYN20" i="30"/>
  <c r="EYO20" i="30"/>
  <c r="EYP20" i="30"/>
  <c r="EYQ20" i="30"/>
  <c r="EYR20" i="30"/>
  <c r="EYS20" i="30"/>
  <c r="EYT20" i="30"/>
  <c r="EYU20" i="30"/>
  <c r="EYV20" i="30"/>
  <c r="EYW20" i="30"/>
  <c r="EYX20" i="30"/>
  <c r="EYY20" i="30"/>
  <c r="EYZ20" i="30"/>
  <c r="EZA20" i="30"/>
  <c r="EZB20" i="30"/>
  <c r="EZC20" i="30"/>
  <c r="EZD20" i="30"/>
  <c r="EZE20" i="30"/>
  <c r="EZF20" i="30"/>
  <c r="EZG20" i="30"/>
  <c r="EZH20" i="30"/>
  <c r="EZI20" i="30"/>
  <c r="EZJ20" i="30"/>
  <c r="EZK20" i="30"/>
  <c r="EZL20" i="30"/>
  <c r="EZM20" i="30"/>
  <c r="EZN20" i="30"/>
  <c r="EZO20" i="30"/>
  <c r="EZP20" i="30"/>
  <c r="EZQ20" i="30"/>
  <c r="EZR20" i="30"/>
  <c r="EZS20" i="30"/>
  <c r="EZT20" i="30"/>
  <c r="EZU20" i="30"/>
  <c r="EZV20" i="30"/>
  <c r="EZW20" i="30"/>
  <c r="EZX20" i="30"/>
  <c r="EZY20" i="30"/>
  <c r="EZZ20" i="30"/>
  <c r="FAA20" i="30"/>
  <c r="FAB20" i="30"/>
  <c r="FAC20" i="30"/>
  <c r="FAD20" i="30"/>
  <c r="FAE20" i="30"/>
  <c r="FAF20" i="30"/>
  <c r="FAG20" i="30"/>
  <c r="FAH20" i="30"/>
  <c r="FAI20" i="30"/>
  <c r="FAJ20" i="30"/>
  <c r="FAK20" i="30"/>
  <c r="FAL20" i="30"/>
  <c r="FAM20" i="30"/>
  <c r="FAN20" i="30"/>
  <c r="FAO20" i="30"/>
  <c r="FAP20" i="30"/>
  <c r="FAQ20" i="30"/>
  <c r="FAR20" i="30"/>
  <c r="FAS20" i="30"/>
  <c r="FAT20" i="30"/>
  <c r="FAU20" i="30"/>
  <c r="FAV20" i="30"/>
  <c r="FAW20" i="30"/>
  <c r="FAX20" i="30"/>
  <c r="FAY20" i="30"/>
  <c r="FAZ20" i="30"/>
  <c r="FBA20" i="30"/>
  <c r="FBB20" i="30"/>
  <c r="FBC20" i="30"/>
  <c r="FBD20" i="30"/>
  <c r="FBE20" i="30"/>
  <c r="FBF20" i="30"/>
  <c r="FBG20" i="30"/>
  <c r="FBH20" i="30"/>
  <c r="FBI20" i="30"/>
  <c r="FBJ20" i="30"/>
  <c r="FBK20" i="30"/>
  <c r="FBL20" i="30"/>
  <c r="FBM20" i="30"/>
  <c r="FBN20" i="30"/>
  <c r="FBO20" i="30"/>
  <c r="FBP20" i="30"/>
  <c r="FBQ20" i="30"/>
  <c r="FBR20" i="30"/>
  <c r="FBS20" i="30"/>
  <c r="FBT20" i="30"/>
  <c r="FBU20" i="30"/>
  <c r="FBV20" i="30"/>
  <c r="FBW20" i="30"/>
  <c r="FBX20" i="30"/>
  <c r="FBY20" i="30"/>
  <c r="FBZ20" i="30"/>
  <c r="FCA20" i="30"/>
  <c r="FCB20" i="30"/>
  <c r="FCC20" i="30"/>
  <c r="FCD20" i="30"/>
  <c r="FCE20" i="30"/>
  <c r="FCF20" i="30"/>
  <c r="FCG20" i="30"/>
  <c r="FCH20" i="30"/>
  <c r="FCI20" i="30"/>
  <c r="FCJ20" i="30"/>
  <c r="FCK20" i="30"/>
  <c r="FCL20" i="30"/>
  <c r="FCM20" i="30"/>
  <c r="FCN20" i="30"/>
  <c r="FCO20" i="30"/>
  <c r="FCP20" i="30"/>
  <c r="FCQ20" i="30"/>
  <c r="FCR20" i="30"/>
  <c r="FCS20" i="30"/>
  <c r="FCT20" i="30"/>
  <c r="FCU20" i="30"/>
  <c r="FCV20" i="30"/>
  <c r="FCW20" i="30"/>
  <c r="FCX20" i="30"/>
  <c r="FCY20" i="30"/>
  <c r="FCZ20" i="30"/>
  <c r="FDA20" i="30"/>
  <c r="FDB20" i="30"/>
  <c r="FDC20" i="30"/>
  <c r="FDD20" i="30"/>
  <c r="FDE20" i="30"/>
  <c r="FDF20" i="30"/>
  <c r="FDG20" i="30"/>
  <c r="FDH20" i="30"/>
  <c r="FDI20" i="30"/>
  <c r="FDJ20" i="30"/>
  <c r="FDK20" i="30"/>
  <c r="FDL20" i="30"/>
  <c r="FDM20" i="30"/>
  <c r="FDN20" i="30"/>
  <c r="FDO20" i="30"/>
  <c r="FDP20" i="30"/>
  <c r="FDQ20" i="30"/>
  <c r="FDR20" i="30"/>
  <c r="FDS20" i="30"/>
  <c r="FDT20" i="30"/>
  <c r="FDU20" i="30"/>
  <c r="FDV20" i="30"/>
  <c r="FDW20" i="30"/>
  <c r="FDX20" i="30"/>
  <c r="FDY20" i="30"/>
  <c r="FDZ20" i="30"/>
  <c r="FEA20" i="30"/>
  <c r="FEB20" i="30"/>
  <c r="FEC20" i="30"/>
  <c r="FED20" i="30"/>
  <c r="FEE20" i="30"/>
  <c r="FEF20" i="30"/>
  <c r="FEG20" i="30"/>
  <c r="FEH20" i="30"/>
  <c r="FEI20" i="30"/>
  <c r="FEJ20" i="30"/>
  <c r="FEK20" i="30"/>
  <c r="FEL20" i="30"/>
  <c r="FEM20" i="30"/>
  <c r="FEN20" i="30"/>
  <c r="FEO20" i="30"/>
  <c r="FEP20" i="30"/>
  <c r="FEQ20" i="30"/>
  <c r="FER20" i="30"/>
  <c r="FES20" i="30"/>
  <c r="FET20" i="30"/>
  <c r="FEU20" i="30"/>
  <c r="FEV20" i="30"/>
  <c r="FEW20" i="30"/>
  <c r="FEX20" i="30"/>
  <c r="FEY20" i="30"/>
  <c r="FEZ20" i="30"/>
  <c r="FFA20" i="30"/>
  <c r="FFB20" i="30"/>
  <c r="FFC20" i="30"/>
  <c r="FFD20" i="30"/>
  <c r="FFE20" i="30"/>
  <c r="FFF20" i="30"/>
  <c r="FFG20" i="30"/>
  <c r="FFH20" i="30"/>
  <c r="FFI20" i="30"/>
  <c r="FFJ20" i="30"/>
  <c r="FFK20" i="30"/>
  <c r="FFL20" i="30"/>
  <c r="FFM20" i="30"/>
  <c r="FFN20" i="30"/>
  <c r="FFO20" i="30"/>
  <c r="FFP20" i="30"/>
  <c r="FFQ20" i="30"/>
  <c r="FFR20" i="30"/>
  <c r="FFS20" i="30"/>
  <c r="FFT20" i="30"/>
  <c r="FFU20" i="30"/>
  <c r="FFV20" i="30"/>
  <c r="FFW20" i="30"/>
  <c r="FFX20" i="30"/>
  <c r="FFY20" i="30"/>
  <c r="FFZ20" i="30"/>
  <c r="FGA20" i="30"/>
  <c r="FGB20" i="30"/>
  <c r="FGC20" i="30"/>
  <c r="FGD20" i="30"/>
  <c r="FGE20" i="30"/>
  <c r="FGF20" i="30"/>
  <c r="FGG20" i="30"/>
  <c r="FGH20" i="30"/>
  <c r="FGI20" i="30"/>
  <c r="FGJ20" i="30"/>
  <c r="FGK20" i="30"/>
  <c r="FGL20" i="30"/>
  <c r="FGM20" i="30"/>
  <c r="FGN20" i="30"/>
  <c r="FGO20" i="30"/>
  <c r="FGP20" i="30"/>
  <c r="FGQ20" i="30"/>
  <c r="FGR20" i="30"/>
  <c r="FGS20" i="30"/>
  <c r="FGT20" i="30"/>
  <c r="FGU20" i="30"/>
  <c r="FGV20" i="30"/>
  <c r="FGW20" i="30"/>
  <c r="FGX20" i="30"/>
  <c r="FGY20" i="30"/>
  <c r="FGZ20" i="30"/>
  <c r="FHA20" i="30"/>
  <c r="FHB20" i="30"/>
  <c r="FHC20" i="30"/>
  <c r="FHD20" i="30"/>
  <c r="FHE20" i="30"/>
  <c r="FHF20" i="30"/>
  <c r="FHG20" i="30"/>
  <c r="FHH20" i="30"/>
  <c r="FHI20" i="30"/>
  <c r="FHJ20" i="30"/>
  <c r="FHK20" i="30"/>
  <c r="FHL20" i="30"/>
  <c r="FHM20" i="30"/>
  <c r="FHN20" i="30"/>
  <c r="FHO20" i="30"/>
  <c r="FHP20" i="30"/>
  <c r="FHQ20" i="30"/>
  <c r="FHR20" i="30"/>
  <c r="FHS20" i="30"/>
  <c r="FHT20" i="30"/>
  <c r="FHU20" i="30"/>
  <c r="FHV20" i="30"/>
  <c r="FHW20" i="30"/>
  <c r="FHX20" i="30"/>
  <c r="FHY20" i="30"/>
  <c r="FHZ20" i="30"/>
  <c r="FIA20" i="30"/>
  <c r="FIB20" i="30"/>
  <c r="FIC20" i="30"/>
  <c r="FID20" i="30"/>
  <c r="FIE20" i="30"/>
  <c r="FIF20" i="30"/>
  <c r="FIG20" i="30"/>
  <c r="FIH20" i="30"/>
  <c r="FII20" i="30"/>
  <c r="FIJ20" i="30"/>
  <c r="FIK20" i="30"/>
  <c r="FIL20" i="30"/>
  <c r="FIM20" i="30"/>
  <c r="FIN20" i="30"/>
  <c r="FIO20" i="30"/>
  <c r="FIP20" i="30"/>
  <c r="FIQ20" i="30"/>
  <c r="FIR20" i="30"/>
  <c r="FIS20" i="30"/>
  <c r="FIT20" i="30"/>
  <c r="FIU20" i="30"/>
  <c r="FIV20" i="30"/>
  <c r="FIW20" i="30"/>
  <c r="FIX20" i="30"/>
  <c r="FIY20" i="30"/>
  <c r="FIZ20" i="30"/>
  <c r="FJA20" i="30"/>
  <c r="FJB20" i="30"/>
  <c r="FJC20" i="30"/>
  <c r="FJD20" i="30"/>
  <c r="FJE20" i="30"/>
  <c r="FJF20" i="30"/>
  <c r="FJG20" i="30"/>
  <c r="FJH20" i="30"/>
  <c r="FJI20" i="30"/>
  <c r="FJJ20" i="30"/>
  <c r="FJK20" i="30"/>
  <c r="FJL20" i="30"/>
  <c r="FJM20" i="30"/>
  <c r="FJN20" i="30"/>
  <c r="FJO20" i="30"/>
  <c r="FJP20" i="30"/>
  <c r="FJQ20" i="30"/>
  <c r="FJR20" i="30"/>
  <c r="FJS20" i="30"/>
  <c r="FJT20" i="30"/>
  <c r="FJU20" i="30"/>
  <c r="FJV20" i="30"/>
  <c r="FJW20" i="30"/>
  <c r="FJX20" i="30"/>
  <c r="FJY20" i="30"/>
  <c r="FJZ20" i="30"/>
  <c r="FKA20" i="30"/>
  <c r="FKB20" i="30"/>
  <c r="FKC20" i="30"/>
  <c r="FKD20" i="30"/>
  <c r="FKE20" i="30"/>
  <c r="FKF20" i="30"/>
  <c r="FKG20" i="30"/>
  <c r="FKH20" i="30"/>
  <c r="FKI20" i="30"/>
  <c r="FKJ20" i="30"/>
  <c r="FKK20" i="30"/>
  <c r="FKL20" i="30"/>
  <c r="FKM20" i="30"/>
  <c r="FKN20" i="30"/>
  <c r="FKO20" i="30"/>
  <c r="FKP20" i="30"/>
  <c r="FKQ20" i="30"/>
  <c r="FKR20" i="30"/>
  <c r="FKS20" i="30"/>
  <c r="FKT20" i="30"/>
  <c r="FKU20" i="30"/>
  <c r="FKV20" i="30"/>
  <c r="FKW20" i="30"/>
  <c r="FKX20" i="30"/>
  <c r="FKY20" i="30"/>
  <c r="FKZ20" i="30"/>
  <c r="FLA20" i="30"/>
  <c r="FLB20" i="30"/>
  <c r="FLC20" i="30"/>
  <c r="FLD20" i="30"/>
  <c r="FLE20" i="30"/>
  <c r="FLF20" i="30"/>
  <c r="FLG20" i="30"/>
  <c r="FLH20" i="30"/>
  <c r="FLI20" i="30"/>
  <c r="FLJ20" i="30"/>
  <c r="FLK20" i="30"/>
  <c r="FLL20" i="30"/>
  <c r="FLM20" i="30"/>
  <c r="FLN20" i="30"/>
  <c r="FLO20" i="30"/>
  <c r="FLP20" i="30"/>
  <c r="FLQ20" i="30"/>
  <c r="FLR20" i="30"/>
  <c r="FLS20" i="30"/>
  <c r="FLT20" i="30"/>
  <c r="FLU20" i="30"/>
  <c r="FLV20" i="30"/>
  <c r="FLW20" i="30"/>
  <c r="FLX20" i="30"/>
  <c r="FLY20" i="30"/>
  <c r="FLZ20" i="30"/>
  <c r="FMA20" i="30"/>
  <c r="FMB20" i="30"/>
  <c r="FMC20" i="30"/>
  <c r="FMD20" i="30"/>
  <c r="FME20" i="30"/>
  <c r="FMF20" i="30"/>
  <c r="FMG20" i="30"/>
  <c r="FMH20" i="30"/>
  <c r="FMI20" i="30"/>
  <c r="FMJ20" i="30"/>
  <c r="FMK20" i="30"/>
  <c r="FML20" i="30"/>
  <c r="FMM20" i="30"/>
  <c r="FMN20" i="30"/>
  <c r="FMO20" i="30"/>
  <c r="FMP20" i="30"/>
  <c r="FMQ20" i="30"/>
  <c r="FMR20" i="30"/>
  <c r="FMS20" i="30"/>
  <c r="FMT20" i="30"/>
  <c r="FMU20" i="30"/>
  <c r="FMV20" i="30"/>
  <c r="FMW20" i="30"/>
  <c r="FMX20" i="30"/>
  <c r="FMY20" i="30"/>
  <c r="FMZ20" i="30"/>
  <c r="FNA20" i="30"/>
  <c r="FNB20" i="30"/>
  <c r="FNC20" i="30"/>
  <c r="FND20" i="30"/>
  <c r="FNE20" i="30"/>
  <c r="FNF20" i="30"/>
  <c r="FNG20" i="30"/>
  <c r="FNH20" i="30"/>
  <c r="FNI20" i="30"/>
  <c r="FNJ20" i="30"/>
  <c r="FNK20" i="30"/>
  <c r="FNL20" i="30"/>
  <c r="FNM20" i="30"/>
  <c r="FNN20" i="30"/>
  <c r="FNO20" i="30"/>
  <c r="FNP20" i="30"/>
  <c r="FNQ20" i="30"/>
  <c r="FNR20" i="30"/>
  <c r="FNS20" i="30"/>
  <c r="FNT20" i="30"/>
  <c r="FNU20" i="30"/>
  <c r="FNV20" i="30"/>
  <c r="FNW20" i="30"/>
  <c r="FNX20" i="30"/>
  <c r="FNY20" i="30"/>
  <c r="FNZ20" i="30"/>
  <c r="FOA20" i="30"/>
  <c r="FOB20" i="30"/>
  <c r="FOC20" i="30"/>
  <c r="FOD20" i="30"/>
  <c r="FOE20" i="30"/>
  <c r="FOF20" i="30"/>
  <c r="FOG20" i="30"/>
  <c r="FOH20" i="30"/>
  <c r="FOI20" i="30"/>
  <c r="FOJ20" i="30"/>
  <c r="FOK20" i="30"/>
  <c r="FOL20" i="30"/>
  <c r="FOM20" i="30"/>
  <c r="FON20" i="30"/>
  <c r="FOO20" i="30"/>
  <c r="FOP20" i="30"/>
  <c r="FOQ20" i="30"/>
  <c r="FOR20" i="30"/>
  <c r="FOS20" i="30"/>
  <c r="FOT20" i="30"/>
  <c r="FOU20" i="30"/>
  <c r="FOV20" i="30"/>
  <c r="FOW20" i="30"/>
  <c r="FOX20" i="30"/>
  <c r="FOY20" i="30"/>
  <c r="FOZ20" i="30"/>
  <c r="FPA20" i="30"/>
  <c r="FPB20" i="30"/>
  <c r="FPC20" i="30"/>
  <c r="FPD20" i="30"/>
  <c r="FPE20" i="30"/>
  <c r="FPF20" i="30"/>
  <c r="FPG20" i="30"/>
  <c r="FPH20" i="30"/>
  <c r="FPI20" i="30"/>
  <c r="FPJ20" i="30"/>
  <c r="FPK20" i="30"/>
  <c r="FPL20" i="30"/>
  <c r="FPM20" i="30"/>
  <c r="FPN20" i="30"/>
  <c r="FPO20" i="30"/>
  <c r="FPP20" i="30"/>
  <c r="FPQ20" i="30"/>
  <c r="FPR20" i="30"/>
  <c r="FPS20" i="30"/>
  <c r="FPT20" i="30"/>
  <c r="FPU20" i="30"/>
  <c r="FPV20" i="30"/>
  <c r="FPW20" i="30"/>
  <c r="FPX20" i="30"/>
  <c r="FPY20" i="30"/>
  <c r="FPZ20" i="30"/>
  <c r="FQA20" i="30"/>
  <c r="FQB20" i="30"/>
  <c r="FQC20" i="30"/>
  <c r="FQD20" i="30"/>
  <c r="FQE20" i="30"/>
  <c r="FQF20" i="30"/>
  <c r="FQG20" i="30"/>
  <c r="FQH20" i="30"/>
  <c r="FQI20" i="30"/>
  <c r="FQJ20" i="30"/>
  <c r="FQK20" i="30"/>
  <c r="FQL20" i="30"/>
  <c r="FQM20" i="30"/>
  <c r="FQN20" i="30"/>
  <c r="FQO20" i="30"/>
  <c r="FQP20" i="30"/>
  <c r="FQQ20" i="30"/>
  <c r="FQR20" i="30"/>
  <c r="FQS20" i="30"/>
  <c r="FQT20" i="30"/>
  <c r="FQU20" i="30"/>
  <c r="FQV20" i="30"/>
  <c r="FQW20" i="30"/>
  <c r="FQX20" i="30"/>
  <c r="FQY20" i="30"/>
  <c r="FQZ20" i="30"/>
  <c r="FRA20" i="30"/>
  <c r="FRB20" i="30"/>
  <c r="FRC20" i="30"/>
  <c r="FRD20" i="30"/>
  <c r="FRE20" i="30"/>
  <c r="FRF20" i="30"/>
  <c r="FRG20" i="30"/>
  <c r="FRH20" i="30"/>
  <c r="FRI20" i="30"/>
  <c r="FRJ20" i="30"/>
  <c r="FRK20" i="30"/>
  <c r="FRL20" i="30"/>
  <c r="FRM20" i="30"/>
  <c r="FRN20" i="30"/>
  <c r="FRO20" i="30"/>
  <c r="FRP20" i="30"/>
  <c r="FRQ20" i="30"/>
  <c r="FRR20" i="30"/>
  <c r="FRS20" i="30"/>
  <c r="FRT20" i="30"/>
  <c r="FRU20" i="30"/>
  <c r="FRV20" i="30"/>
  <c r="FRW20" i="30"/>
  <c r="FRX20" i="30"/>
  <c r="FRY20" i="30"/>
  <c r="FRZ20" i="30"/>
  <c r="FSA20" i="30"/>
  <c r="FSB20" i="30"/>
  <c r="FSC20" i="30"/>
  <c r="FSD20" i="30"/>
  <c r="FSE20" i="30"/>
  <c r="FSF20" i="30"/>
  <c r="FSG20" i="30"/>
  <c r="FSH20" i="30"/>
  <c r="FSI20" i="30"/>
  <c r="FSJ20" i="30"/>
  <c r="FSK20" i="30"/>
  <c r="FSL20" i="30"/>
  <c r="FSM20" i="30"/>
  <c r="FSN20" i="30"/>
  <c r="FSO20" i="30"/>
  <c r="FSP20" i="30"/>
  <c r="FSQ20" i="30"/>
  <c r="FSR20" i="30"/>
  <c r="FSS20" i="30"/>
  <c r="FST20" i="30"/>
  <c r="FSU20" i="30"/>
  <c r="FSV20" i="30"/>
  <c r="FSW20" i="30"/>
  <c r="FSX20" i="30"/>
  <c r="FSY20" i="30"/>
  <c r="FSZ20" i="30"/>
  <c r="FTA20" i="30"/>
  <c r="FTB20" i="30"/>
  <c r="FTC20" i="30"/>
  <c r="FTD20" i="30"/>
  <c r="FTE20" i="30"/>
  <c r="FTF20" i="30"/>
  <c r="FTG20" i="30"/>
  <c r="FTH20" i="30"/>
  <c r="FTI20" i="30"/>
  <c r="FTJ20" i="30"/>
  <c r="FTK20" i="30"/>
  <c r="FTL20" i="30"/>
  <c r="FTM20" i="30"/>
  <c r="FTN20" i="30"/>
  <c r="FTO20" i="30"/>
  <c r="FTP20" i="30"/>
  <c r="FTQ20" i="30"/>
  <c r="FTR20" i="30"/>
  <c r="FTS20" i="30"/>
  <c r="FTT20" i="30"/>
  <c r="FTU20" i="30"/>
  <c r="FTV20" i="30"/>
  <c r="FTW20" i="30"/>
  <c r="FTX20" i="30"/>
  <c r="FTY20" i="30"/>
  <c r="FTZ20" i="30"/>
  <c r="FUA20" i="30"/>
  <c r="FUB20" i="30"/>
  <c r="FUC20" i="30"/>
  <c r="FUD20" i="30"/>
  <c r="FUE20" i="30"/>
  <c r="FUF20" i="30"/>
  <c r="FUG20" i="30"/>
  <c r="FUH20" i="30"/>
  <c r="FUI20" i="30"/>
  <c r="FUJ20" i="30"/>
  <c r="FUK20" i="30"/>
  <c r="FUL20" i="30"/>
  <c r="FUM20" i="30"/>
  <c r="FUN20" i="30"/>
  <c r="FUO20" i="30"/>
  <c r="FUP20" i="30"/>
  <c r="FUQ20" i="30"/>
  <c r="FUR20" i="30"/>
  <c r="FUS20" i="30"/>
  <c r="FUT20" i="30"/>
  <c r="FUU20" i="30"/>
  <c r="FUV20" i="30"/>
  <c r="FUW20" i="30"/>
  <c r="FUX20" i="30"/>
  <c r="FUY20" i="30"/>
  <c r="FUZ20" i="30"/>
  <c r="FVA20" i="30"/>
  <c r="FVB20" i="30"/>
  <c r="FVC20" i="30"/>
  <c r="FVD20" i="30"/>
  <c r="FVE20" i="30"/>
  <c r="FVF20" i="30"/>
  <c r="FVG20" i="30"/>
  <c r="FVH20" i="30"/>
  <c r="FVI20" i="30"/>
  <c r="FVJ20" i="30"/>
  <c r="FVK20" i="30"/>
  <c r="FVL20" i="30"/>
  <c r="FVM20" i="30"/>
  <c r="FVN20" i="30"/>
  <c r="FVO20" i="30"/>
  <c r="FVP20" i="30"/>
  <c r="FVQ20" i="30"/>
  <c r="FVR20" i="30"/>
  <c r="FVS20" i="30"/>
  <c r="FVT20" i="30"/>
  <c r="FVU20" i="30"/>
  <c r="FVV20" i="30"/>
  <c r="FVW20" i="30"/>
  <c r="FVX20" i="30"/>
  <c r="FVY20" i="30"/>
  <c r="FVZ20" i="30"/>
  <c r="FWA20" i="30"/>
  <c r="FWB20" i="30"/>
  <c r="FWC20" i="30"/>
  <c r="FWD20" i="30"/>
  <c r="FWE20" i="30"/>
  <c r="FWF20" i="30"/>
  <c r="FWG20" i="30"/>
  <c r="FWH20" i="30"/>
  <c r="FWI20" i="30"/>
  <c r="FWJ20" i="30"/>
  <c r="FWK20" i="30"/>
  <c r="FWL20" i="30"/>
  <c r="FWM20" i="30"/>
  <c r="FWN20" i="30"/>
  <c r="FWO20" i="30"/>
  <c r="FWP20" i="30"/>
  <c r="FWQ20" i="30"/>
  <c r="FWR20" i="30"/>
  <c r="FWS20" i="30"/>
  <c r="FWT20" i="30"/>
  <c r="FWU20" i="30"/>
  <c r="FWV20" i="30"/>
  <c r="FWW20" i="30"/>
  <c r="FWX20" i="30"/>
  <c r="FWY20" i="30"/>
  <c r="FWZ20" i="30"/>
  <c r="FXA20" i="30"/>
  <c r="FXB20" i="30"/>
  <c r="FXC20" i="30"/>
  <c r="FXD20" i="30"/>
  <c r="FXE20" i="30"/>
  <c r="FXF20" i="30"/>
  <c r="FXG20" i="30"/>
  <c r="FXH20" i="30"/>
  <c r="FXI20" i="30"/>
  <c r="FXJ20" i="30"/>
  <c r="FXK20" i="30"/>
  <c r="FXL20" i="30"/>
  <c r="FXM20" i="30"/>
  <c r="FXN20" i="30"/>
  <c r="FXO20" i="30"/>
  <c r="FXP20" i="30"/>
  <c r="FXQ20" i="30"/>
  <c r="FXR20" i="30"/>
  <c r="FXS20" i="30"/>
  <c r="FXT20" i="30"/>
  <c r="FXU20" i="30"/>
  <c r="FXV20" i="30"/>
  <c r="FXW20" i="30"/>
  <c r="FXX20" i="30"/>
  <c r="FXY20" i="30"/>
  <c r="FXZ20" i="30"/>
  <c r="FYA20" i="30"/>
  <c r="FYB20" i="30"/>
  <c r="FYC20" i="30"/>
  <c r="FYD20" i="30"/>
  <c r="FYE20" i="30"/>
  <c r="FYF20" i="30"/>
  <c r="FYG20" i="30"/>
  <c r="FYH20" i="30"/>
  <c r="FYI20" i="30"/>
  <c r="FYJ20" i="30"/>
  <c r="FYK20" i="30"/>
  <c r="FYL20" i="30"/>
  <c r="FYM20" i="30"/>
  <c r="FYN20" i="30"/>
  <c r="FYO20" i="30"/>
  <c r="FYP20" i="30"/>
  <c r="FYQ20" i="30"/>
  <c r="FYR20" i="30"/>
  <c r="FYS20" i="30"/>
  <c r="FYT20" i="30"/>
  <c r="FYU20" i="30"/>
  <c r="FYV20" i="30"/>
  <c r="FYW20" i="30"/>
  <c r="FYX20" i="30"/>
  <c r="FYY20" i="30"/>
  <c r="FYZ20" i="30"/>
  <c r="FZA20" i="30"/>
  <c r="FZB20" i="30"/>
  <c r="FZC20" i="30"/>
  <c r="FZD20" i="30"/>
  <c r="FZE20" i="30"/>
  <c r="FZF20" i="30"/>
  <c r="FZG20" i="30"/>
  <c r="FZH20" i="30"/>
  <c r="FZI20" i="30"/>
  <c r="FZJ20" i="30"/>
  <c r="FZK20" i="30"/>
  <c r="FZL20" i="30"/>
  <c r="FZM20" i="30"/>
  <c r="FZN20" i="30"/>
  <c r="FZO20" i="30"/>
  <c r="FZP20" i="30"/>
  <c r="FZQ20" i="30"/>
  <c r="FZR20" i="30"/>
  <c r="FZS20" i="30"/>
  <c r="FZT20" i="30"/>
  <c r="FZU20" i="30"/>
  <c r="FZV20" i="30"/>
  <c r="FZW20" i="30"/>
  <c r="FZX20" i="30"/>
  <c r="FZY20" i="30"/>
  <c r="FZZ20" i="30"/>
  <c r="GAA20" i="30"/>
  <c r="GAB20" i="30"/>
  <c r="GAC20" i="30"/>
  <c r="GAD20" i="30"/>
  <c r="GAE20" i="30"/>
  <c r="GAF20" i="30"/>
  <c r="GAG20" i="30"/>
  <c r="GAH20" i="30"/>
  <c r="GAI20" i="30"/>
  <c r="GAJ20" i="30"/>
  <c r="GAK20" i="30"/>
  <c r="GAL20" i="30"/>
  <c r="GAM20" i="30"/>
  <c r="GAN20" i="30"/>
  <c r="GAO20" i="30"/>
  <c r="GAP20" i="30"/>
  <c r="GAQ20" i="30"/>
  <c r="GAR20" i="30"/>
  <c r="GAS20" i="30"/>
  <c r="GAT20" i="30"/>
  <c r="GAU20" i="30"/>
  <c r="GAV20" i="30"/>
  <c r="GAW20" i="30"/>
  <c r="GAX20" i="30"/>
  <c r="GAY20" i="30"/>
  <c r="GAZ20" i="30"/>
  <c r="GBA20" i="30"/>
  <c r="GBB20" i="30"/>
  <c r="GBC20" i="30"/>
  <c r="GBD20" i="30"/>
  <c r="GBE20" i="30"/>
  <c r="GBF20" i="30"/>
  <c r="GBG20" i="30"/>
  <c r="GBH20" i="30"/>
  <c r="GBI20" i="30"/>
  <c r="GBJ20" i="30"/>
  <c r="GBK20" i="30"/>
  <c r="GBL20" i="30"/>
  <c r="GBM20" i="30"/>
  <c r="GBN20" i="30"/>
  <c r="GBO20" i="30"/>
  <c r="GBP20" i="30"/>
  <c r="GBQ20" i="30"/>
  <c r="GBR20" i="30"/>
  <c r="GBS20" i="30"/>
  <c r="GBT20" i="30"/>
  <c r="GBU20" i="30"/>
  <c r="GBV20" i="30"/>
  <c r="GBW20" i="30"/>
  <c r="GBX20" i="30"/>
  <c r="GBY20" i="30"/>
  <c r="GBZ20" i="30"/>
  <c r="GCA20" i="30"/>
  <c r="GCB20" i="30"/>
  <c r="GCC20" i="30"/>
  <c r="GCD20" i="30"/>
  <c r="GCE20" i="30"/>
  <c r="GCF20" i="30"/>
  <c r="GCG20" i="30"/>
  <c r="GCH20" i="30"/>
  <c r="GCI20" i="30"/>
  <c r="GCJ20" i="30"/>
  <c r="GCK20" i="30"/>
  <c r="GCL20" i="30"/>
  <c r="GCM20" i="30"/>
  <c r="GCN20" i="30"/>
  <c r="GCO20" i="30"/>
  <c r="GCP20" i="30"/>
  <c r="GCQ20" i="30"/>
  <c r="GCR20" i="30"/>
  <c r="GCS20" i="30"/>
  <c r="GCT20" i="30"/>
  <c r="GCU20" i="30"/>
  <c r="GCV20" i="30"/>
  <c r="GCW20" i="30"/>
  <c r="GCX20" i="30"/>
  <c r="GCY20" i="30"/>
  <c r="GCZ20" i="30"/>
  <c r="GDA20" i="30"/>
  <c r="GDB20" i="30"/>
  <c r="GDC20" i="30"/>
  <c r="GDD20" i="30"/>
  <c r="GDE20" i="30"/>
  <c r="GDF20" i="30"/>
  <c r="GDG20" i="30"/>
  <c r="GDH20" i="30"/>
  <c r="GDI20" i="30"/>
  <c r="GDJ20" i="30"/>
  <c r="GDK20" i="30"/>
  <c r="GDL20" i="30"/>
  <c r="GDM20" i="30"/>
  <c r="GDN20" i="30"/>
  <c r="GDO20" i="30"/>
  <c r="GDP20" i="30"/>
  <c r="GDQ20" i="30"/>
  <c r="GDR20" i="30"/>
  <c r="GDS20" i="30"/>
  <c r="GDT20" i="30"/>
  <c r="GDU20" i="30"/>
  <c r="GDV20" i="30"/>
  <c r="GDW20" i="30"/>
  <c r="GDX20" i="30"/>
  <c r="GDY20" i="30"/>
  <c r="GDZ20" i="30"/>
  <c r="GEA20" i="30"/>
  <c r="GEB20" i="30"/>
  <c r="GEC20" i="30"/>
  <c r="GED20" i="30"/>
  <c r="GEE20" i="30"/>
  <c r="GEF20" i="30"/>
  <c r="GEG20" i="30"/>
  <c r="GEH20" i="30"/>
  <c r="GEI20" i="30"/>
  <c r="GEJ20" i="30"/>
  <c r="GEK20" i="30"/>
  <c r="GEL20" i="30"/>
  <c r="GEM20" i="30"/>
  <c r="GEN20" i="30"/>
  <c r="GEO20" i="30"/>
  <c r="GEP20" i="30"/>
  <c r="GEQ20" i="30"/>
  <c r="GER20" i="30"/>
  <c r="GES20" i="30"/>
  <c r="GET20" i="30"/>
  <c r="GEU20" i="30"/>
  <c r="GEV20" i="30"/>
  <c r="GEW20" i="30"/>
  <c r="GEX20" i="30"/>
  <c r="GEY20" i="30"/>
  <c r="GEZ20" i="30"/>
  <c r="GFA20" i="30"/>
  <c r="GFB20" i="30"/>
  <c r="GFC20" i="30"/>
  <c r="GFD20" i="30"/>
  <c r="GFE20" i="30"/>
  <c r="GFF20" i="30"/>
  <c r="GFG20" i="30"/>
  <c r="GFH20" i="30"/>
  <c r="GFI20" i="30"/>
  <c r="GFJ20" i="30"/>
  <c r="GFK20" i="30"/>
  <c r="GFL20" i="30"/>
  <c r="GFM20" i="30"/>
  <c r="GFN20" i="30"/>
  <c r="GFO20" i="30"/>
  <c r="GFP20" i="30"/>
  <c r="GFQ20" i="30"/>
  <c r="GFR20" i="30"/>
  <c r="GFS20" i="30"/>
  <c r="GFT20" i="30"/>
  <c r="GFU20" i="30"/>
  <c r="GFV20" i="30"/>
  <c r="GFW20" i="30"/>
  <c r="GFX20" i="30"/>
  <c r="GFY20" i="30"/>
  <c r="GFZ20" i="30"/>
  <c r="GGA20" i="30"/>
  <c r="GGB20" i="30"/>
  <c r="GGC20" i="30"/>
  <c r="GGD20" i="30"/>
  <c r="GGE20" i="30"/>
  <c r="GGF20" i="30"/>
  <c r="GGG20" i="30"/>
  <c r="GGH20" i="30"/>
  <c r="GGI20" i="30"/>
  <c r="GGJ20" i="30"/>
  <c r="GGK20" i="30"/>
  <c r="GGL20" i="30"/>
  <c r="GGM20" i="30"/>
  <c r="GGN20" i="30"/>
  <c r="GGO20" i="30"/>
  <c r="GGP20" i="30"/>
  <c r="GGQ20" i="30"/>
  <c r="GGR20" i="30"/>
  <c r="GGS20" i="30"/>
  <c r="GGT20" i="30"/>
  <c r="GGU20" i="30"/>
  <c r="GGV20" i="30"/>
  <c r="GGW20" i="30"/>
  <c r="GGX20" i="30"/>
  <c r="GGY20" i="30"/>
  <c r="GGZ20" i="30"/>
  <c r="GHA20" i="30"/>
  <c r="GHB20" i="30"/>
  <c r="GHC20" i="30"/>
  <c r="GHD20" i="30"/>
  <c r="GHE20" i="30"/>
  <c r="GHF20" i="30"/>
  <c r="GHG20" i="30"/>
  <c r="GHH20" i="30"/>
  <c r="GHI20" i="30"/>
  <c r="GHJ20" i="30"/>
  <c r="GHK20" i="30"/>
  <c r="GHL20" i="30"/>
  <c r="GHM20" i="30"/>
  <c r="GHN20" i="30"/>
  <c r="GHO20" i="30"/>
  <c r="GHP20" i="30"/>
  <c r="GHQ20" i="30"/>
  <c r="GHR20" i="30"/>
  <c r="GHS20" i="30"/>
  <c r="GHT20" i="30"/>
  <c r="GHU20" i="30"/>
  <c r="GHV20" i="30"/>
  <c r="GHW20" i="30"/>
  <c r="GHX20" i="30"/>
  <c r="GHY20" i="30"/>
  <c r="GHZ20" i="30"/>
  <c r="GIA20" i="30"/>
  <c r="GIB20" i="30"/>
  <c r="GIC20" i="30"/>
  <c r="GID20" i="30"/>
  <c r="GIE20" i="30"/>
  <c r="GIF20" i="30"/>
  <c r="GIG20" i="30"/>
  <c r="GIH20" i="30"/>
  <c r="GII20" i="30"/>
  <c r="GIJ20" i="30"/>
  <c r="GIK20" i="30"/>
  <c r="GIL20" i="30"/>
  <c r="GIM20" i="30"/>
  <c r="GIN20" i="30"/>
  <c r="GIO20" i="30"/>
  <c r="GIP20" i="30"/>
  <c r="GIQ20" i="30"/>
  <c r="GIR20" i="30"/>
  <c r="GIS20" i="30"/>
  <c r="GIT20" i="30"/>
  <c r="GIU20" i="30"/>
  <c r="GIV20" i="30"/>
  <c r="GIW20" i="30"/>
  <c r="GIX20" i="30"/>
  <c r="GIY20" i="30"/>
  <c r="GIZ20" i="30"/>
  <c r="GJA20" i="30"/>
  <c r="GJB20" i="30"/>
  <c r="GJC20" i="30"/>
  <c r="GJD20" i="30"/>
  <c r="GJE20" i="30"/>
  <c r="GJF20" i="30"/>
  <c r="GJG20" i="30"/>
  <c r="GJH20" i="30"/>
  <c r="GJI20" i="30"/>
  <c r="GJJ20" i="30"/>
  <c r="GJK20" i="30"/>
  <c r="GJL20" i="30"/>
  <c r="GJM20" i="30"/>
  <c r="GJN20" i="30"/>
  <c r="GJO20" i="30"/>
  <c r="GJP20" i="30"/>
  <c r="GJQ20" i="30"/>
  <c r="GJR20" i="30"/>
  <c r="GJS20" i="30"/>
  <c r="GJT20" i="30"/>
  <c r="GJU20" i="30"/>
  <c r="GJV20" i="30"/>
  <c r="GJW20" i="30"/>
  <c r="GJX20" i="30"/>
  <c r="GJY20" i="30"/>
  <c r="GJZ20" i="30"/>
  <c r="GKA20" i="30"/>
  <c r="GKB20" i="30"/>
  <c r="GKC20" i="30"/>
  <c r="GKD20" i="30"/>
  <c r="GKE20" i="30"/>
  <c r="GKF20" i="30"/>
  <c r="GKG20" i="30"/>
  <c r="GKH20" i="30"/>
  <c r="GKI20" i="30"/>
  <c r="GKJ20" i="30"/>
  <c r="GKK20" i="30"/>
  <c r="GKL20" i="30"/>
  <c r="GKM20" i="30"/>
  <c r="GKN20" i="30"/>
  <c r="GKO20" i="30"/>
  <c r="GKP20" i="30"/>
  <c r="GKQ20" i="30"/>
  <c r="GKR20" i="30"/>
  <c r="GKS20" i="30"/>
  <c r="GKT20" i="30"/>
  <c r="GKU20" i="30"/>
  <c r="GKV20" i="30"/>
  <c r="GKW20" i="30"/>
  <c r="GKX20" i="30"/>
  <c r="GKY20" i="30"/>
  <c r="GKZ20" i="30"/>
  <c r="GLA20" i="30"/>
  <c r="GLB20" i="30"/>
  <c r="GLC20" i="30"/>
  <c r="GLD20" i="30"/>
  <c r="GLE20" i="30"/>
  <c r="GLF20" i="30"/>
  <c r="GLG20" i="30"/>
  <c r="GLH20" i="30"/>
  <c r="GLI20" i="30"/>
  <c r="GLJ20" i="30"/>
  <c r="GLK20" i="30"/>
  <c r="GLL20" i="30"/>
  <c r="GLM20" i="30"/>
  <c r="GLN20" i="30"/>
  <c r="GLO20" i="30"/>
  <c r="GLP20" i="30"/>
  <c r="GLQ20" i="30"/>
  <c r="GLR20" i="30"/>
  <c r="GLS20" i="30"/>
  <c r="GLT20" i="30"/>
  <c r="GLU20" i="30"/>
  <c r="GLV20" i="30"/>
  <c r="GLW20" i="30"/>
  <c r="GLX20" i="30"/>
  <c r="GLY20" i="30"/>
  <c r="GLZ20" i="30"/>
  <c r="GMA20" i="30"/>
  <c r="GMB20" i="30"/>
  <c r="GMC20" i="30"/>
  <c r="GMD20" i="30"/>
  <c r="GME20" i="30"/>
  <c r="GMF20" i="30"/>
  <c r="GMG20" i="30"/>
  <c r="GMH20" i="30"/>
  <c r="GMI20" i="30"/>
  <c r="GMJ20" i="30"/>
  <c r="GMK20" i="30"/>
  <c r="GML20" i="30"/>
  <c r="GMM20" i="30"/>
  <c r="GMN20" i="30"/>
  <c r="GMO20" i="30"/>
  <c r="GMP20" i="30"/>
  <c r="GMQ20" i="30"/>
  <c r="GMR20" i="30"/>
  <c r="GMS20" i="30"/>
  <c r="GMT20" i="30"/>
  <c r="GMU20" i="30"/>
  <c r="GMV20" i="30"/>
  <c r="GMW20" i="30"/>
  <c r="GMX20" i="30"/>
  <c r="GMY20" i="30"/>
  <c r="GMZ20" i="30"/>
  <c r="GNA20" i="30"/>
  <c r="GNB20" i="30"/>
  <c r="GNC20" i="30"/>
  <c r="GND20" i="30"/>
  <c r="GNE20" i="30"/>
  <c r="GNF20" i="30"/>
  <c r="GNG20" i="30"/>
  <c r="GNH20" i="30"/>
  <c r="GNI20" i="30"/>
  <c r="GNJ20" i="30"/>
  <c r="GNK20" i="30"/>
  <c r="GNL20" i="30"/>
  <c r="GNM20" i="30"/>
  <c r="GNN20" i="30"/>
  <c r="GNO20" i="30"/>
  <c r="GNP20" i="30"/>
  <c r="GNQ20" i="30"/>
  <c r="GNR20" i="30"/>
  <c r="GNS20" i="30"/>
  <c r="GNT20" i="30"/>
  <c r="GNU20" i="30"/>
  <c r="GNV20" i="30"/>
  <c r="GNW20" i="30"/>
  <c r="GNX20" i="30"/>
  <c r="GNY20" i="30"/>
  <c r="GNZ20" i="30"/>
  <c r="GOA20" i="30"/>
  <c r="GOB20" i="30"/>
  <c r="GOC20" i="30"/>
  <c r="GOD20" i="30"/>
  <c r="GOE20" i="30"/>
  <c r="GOF20" i="30"/>
  <c r="GOG20" i="30"/>
  <c r="GOH20" i="30"/>
  <c r="GOI20" i="30"/>
  <c r="GOJ20" i="30"/>
  <c r="GOK20" i="30"/>
  <c r="GOL20" i="30"/>
  <c r="GOM20" i="30"/>
  <c r="GON20" i="30"/>
  <c r="GOO20" i="30"/>
  <c r="GOP20" i="30"/>
  <c r="GOQ20" i="30"/>
  <c r="GOR20" i="30"/>
  <c r="GOS20" i="30"/>
  <c r="GOT20" i="30"/>
  <c r="GOU20" i="30"/>
  <c r="GOV20" i="30"/>
  <c r="GOW20" i="30"/>
  <c r="GOX20" i="30"/>
  <c r="GOY20" i="30"/>
  <c r="GOZ20" i="30"/>
  <c r="GPA20" i="30"/>
  <c r="GPB20" i="30"/>
  <c r="GPC20" i="30"/>
  <c r="GPD20" i="30"/>
  <c r="GPE20" i="30"/>
  <c r="GPF20" i="30"/>
  <c r="GPG20" i="30"/>
  <c r="GPH20" i="30"/>
  <c r="GPI20" i="30"/>
  <c r="GPJ20" i="30"/>
  <c r="GPK20" i="30"/>
  <c r="GPL20" i="30"/>
  <c r="GPM20" i="30"/>
  <c r="GPN20" i="30"/>
  <c r="GPO20" i="30"/>
  <c r="GPP20" i="30"/>
  <c r="GPQ20" i="30"/>
  <c r="GPR20" i="30"/>
  <c r="GPS20" i="30"/>
  <c r="GPT20" i="30"/>
  <c r="GPU20" i="30"/>
  <c r="GPV20" i="30"/>
  <c r="GPW20" i="30"/>
  <c r="GPX20" i="30"/>
  <c r="GPY20" i="30"/>
  <c r="GPZ20" i="30"/>
  <c r="GQA20" i="30"/>
  <c r="GQB20" i="30"/>
  <c r="GQC20" i="30"/>
  <c r="GQD20" i="30"/>
  <c r="GQE20" i="30"/>
  <c r="GQF20" i="30"/>
  <c r="GQG20" i="30"/>
  <c r="GQH20" i="30"/>
  <c r="GQI20" i="30"/>
  <c r="GQJ20" i="30"/>
  <c r="GQK20" i="30"/>
  <c r="GQL20" i="30"/>
  <c r="GQM20" i="30"/>
  <c r="GQN20" i="30"/>
  <c r="GQO20" i="30"/>
  <c r="GQP20" i="30"/>
  <c r="GQQ20" i="30"/>
  <c r="GQR20" i="30"/>
  <c r="GQS20" i="30"/>
  <c r="GQT20" i="30"/>
  <c r="GQU20" i="30"/>
  <c r="GQV20" i="30"/>
  <c r="GQW20" i="30"/>
  <c r="GQX20" i="30"/>
  <c r="GQY20" i="30"/>
  <c r="GQZ20" i="30"/>
  <c r="GRA20" i="30"/>
  <c r="GRB20" i="30"/>
  <c r="GRC20" i="30"/>
  <c r="GRD20" i="30"/>
  <c r="GRE20" i="30"/>
  <c r="GRF20" i="30"/>
  <c r="GRG20" i="30"/>
  <c r="GRH20" i="30"/>
  <c r="GRI20" i="30"/>
  <c r="GRJ20" i="30"/>
  <c r="GRK20" i="30"/>
  <c r="GRL20" i="30"/>
  <c r="GRM20" i="30"/>
  <c r="GRN20" i="30"/>
  <c r="GRO20" i="30"/>
  <c r="GRP20" i="30"/>
  <c r="GRQ20" i="30"/>
  <c r="GRR20" i="30"/>
  <c r="GRS20" i="30"/>
  <c r="GRT20" i="30"/>
  <c r="GRU20" i="30"/>
  <c r="GRV20" i="30"/>
  <c r="GRW20" i="30"/>
  <c r="GRX20" i="30"/>
  <c r="GRY20" i="30"/>
  <c r="GRZ20" i="30"/>
  <c r="GSA20" i="30"/>
  <c r="GSB20" i="30"/>
  <c r="GSC20" i="30"/>
  <c r="GSD20" i="30"/>
  <c r="GSE20" i="30"/>
  <c r="GSF20" i="30"/>
  <c r="GSG20" i="30"/>
  <c r="GSH20" i="30"/>
  <c r="GSI20" i="30"/>
  <c r="GSJ20" i="30"/>
  <c r="GSK20" i="30"/>
  <c r="GSL20" i="30"/>
  <c r="GSM20" i="30"/>
  <c r="GSN20" i="30"/>
  <c r="GSO20" i="30"/>
  <c r="GSP20" i="30"/>
  <c r="GSQ20" i="30"/>
  <c r="GSR20" i="30"/>
  <c r="GSS20" i="30"/>
  <c r="GST20" i="30"/>
  <c r="GSU20" i="30"/>
  <c r="GSV20" i="30"/>
  <c r="GSW20" i="30"/>
  <c r="GSX20" i="30"/>
  <c r="GSY20" i="30"/>
  <c r="GSZ20" i="30"/>
  <c r="GTA20" i="30"/>
  <c r="GTB20" i="30"/>
  <c r="GTC20" i="30"/>
  <c r="GTD20" i="30"/>
  <c r="GTE20" i="30"/>
  <c r="GTF20" i="30"/>
  <c r="GTG20" i="30"/>
  <c r="GTH20" i="30"/>
  <c r="GTI20" i="30"/>
  <c r="GTJ20" i="30"/>
  <c r="GTK20" i="30"/>
  <c r="GTL20" i="30"/>
  <c r="GTM20" i="30"/>
  <c r="GTN20" i="30"/>
  <c r="GTO20" i="30"/>
  <c r="GTP20" i="30"/>
  <c r="GTQ20" i="30"/>
  <c r="GTR20" i="30"/>
  <c r="GTS20" i="30"/>
  <c r="GTT20" i="30"/>
  <c r="GTU20" i="30"/>
  <c r="GTV20" i="30"/>
  <c r="GTW20" i="30"/>
  <c r="GTX20" i="30"/>
  <c r="GTY20" i="30"/>
  <c r="GTZ20" i="30"/>
  <c r="GUA20" i="30"/>
  <c r="GUB20" i="30"/>
  <c r="GUC20" i="30"/>
  <c r="GUD20" i="30"/>
  <c r="GUE20" i="30"/>
  <c r="GUF20" i="30"/>
  <c r="GUG20" i="30"/>
  <c r="GUH20" i="30"/>
  <c r="GUI20" i="30"/>
  <c r="GUJ20" i="30"/>
  <c r="GUK20" i="30"/>
  <c r="GUL20" i="30"/>
  <c r="GUM20" i="30"/>
  <c r="GUN20" i="30"/>
  <c r="GUO20" i="30"/>
  <c r="GUP20" i="30"/>
  <c r="GUQ20" i="30"/>
  <c r="GUR20" i="30"/>
  <c r="GUS20" i="30"/>
  <c r="GUT20" i="30"/>
  <c r="GUU20" i="30"/>
  <c r="GUV20" i="30"/>
  <c r="GUW20" i="30"/>
  <c r="GUX20" i="30"/>
  <c r="GUY20" i="30"/>
  <c r="GUZ20" i="30"/>
  <c r="GVA20" i="30"/>
  <c r="GVB20" i="30"/>
  <c r="GVC20" i="30"/>
  <c r="GVD20" i="30"/>
  <c r="GVE20" i="30"/>
  <c r="GVF20" i="30"/>
  <c r="GVG20" i="30"/>
  <c r="GVH20" i="30"/>
  <c r="GVI20" i="30"/>
  <c r="GVJ20" i="30"/>
  <c r="GVK20" i="30"/>
  <c r="GVL20" i="30"/>
  <c r="GVM20" i="30"/>
  <c r="GVN20" i="30"/>
  <c r="GVO20" i="30"/>
  <c r="GVP20" i="30"/>
  <c r="GVQ20" i="30"/>
  <c r="GVR20" i="30"/>
  <c r="GVS20" i="30"/>
  <c r="GVT20" i="30"/>
  <c r="GVU20" i="30"/>
  <c r="GVV20" i="30"/>
  <c r="GVW20" i="30"/>
  <c r="GVX20" i="30"/>
  <c r="GVY20" i="30"/>
  <c r="GVZ20" i="30"/>
  <c r="GWA20" i="30"/>
  <c r="GWB20" i="30"/>
  <c r="GWC20" i="30"/>
  <c r="GWD20" i="30"/>
  <c r="GWE20" i="30"/>
  <c r="GWF20" i="30"/>
  <c r="GWG20" i="30"/>
  <c r="GWH20" i="30"/>
  <c r="GWI20" i="30"/>
  <c r="GWJ20" i="30"/>
  <c r="GWK20" i="30"/>
  <c r="GWL20" i="30"/>
  <c r="GWM20" i="30"/>
  <c r="GWN20" i="30"/>
  <c r="GWO20" i="30"/>
  <c r="GWP20" i="30"/>
  <c r="GWQ20" i="30"/>
  <c r="GWR20" i="30"/>
  <c r="GWS20" i="30"/>
  <c r="GWT20" i="30"/>
  <c r="GWU20" i="30"/>
  <c r="GWV20" i="30"/>
  <c r="GWW20" i="30"/>
  <c r="GWX20" i="30"/>
  <c r="GWY20" i="30"/>
  <c r="GWZ20" i="30"/>
  <c r="GXA20" i="30"/>
  <c r="GXB20" i="30"/>
  <c r="GXC20" i="30"/>
  <c r="GXD20" i="30"/>
  <c r="GXE20" i="30"/>
  <c r="GXF20" i="30"/>
  <c r="GXG20" i="30"/>
  <c r="GXH20" i="30"/>
  <c r="GXI20" i="30"/>
  <c r="GXJ20" i="30"/>
  <c r="GXK20" i="30"/>
  <c r="GXL20" i="30"/>
  <c r="GXM20" i="30"/>
  <c r="GXN20" i="30"/>
  <c r="GXO20" i="30"/>
  <c r="GXP20" i="30"/>
  <c r="GXQ20" i="30"/>
  <c r="GXR20" i="30"/>
  <c r="GXS20" i="30"/>
  <c r="GXT20" i="30"/>
  <c r="GXU20" i="30"/>
  <c r="GXV20" i="30"/>
  <c r="GXW20" i="30"/>
  <c r="GXX20" i="30"/>
  <c r="GXY20" i="30"/>
  <c r="GXZ20" i="30"/>
  <c r="GYA20" i="30"/>
  <c r="GYB20" i="30"/>
  <c r="GYC20" i="30"/>
  <c r="GYD20" i="30"/>
  <c r="GYE20" i="30"/>
  <c r="GYF20" i="30"/>
  <c r="GYG20" i="30"/>
  <c r="GYH20" i="30"/>
  <c r="GYI20" i="30"/>
  <c r="GYJ20" i="30"/>
  <c r="GYK20" i="30"/>
  <c r="GYL20" i="30"/>
  <c r="GYM20" i="30"/>
  <c r="GYN20" i="30"/>
  <c r="GYO20" i="30"/>
  <c r="GYP20" i="30"/>
  <c r="GYQ20" i="30"/>
  <c r="GYR20" i="30"/>
  <c r="GYS20" i="30"/>
  <c r="GYT20" i="30"/>
  <c r="GYU20" i="30"/>
  <c r="GYV20" i="30"/>
  <c r="GYW20" i="30"/>
  <c r="GYX20" i="30"/>
  <c r="GYY20" i="30"/>
  <c r="GYZ20" i="30"/>
  <c r="GZA20" i="30"/>
  <c r="GZB20" i="30"/>
  <c r="GZC20" i="30"/>
  <c r="GZD20" i="30"/>
  <c r="GZE20" i="30"/>
  <c r="GZF20" i="30"/>
  <c r="GZG20" i="30"/>
  <c r="GZH20" i="30"/>
  <c r="GZI20" i="30"/>
  <c r="GZJ20" i="30"/>
  <c r="GZK20" i="30"/>
  <c r="GZL20" i="30"/>
  <c r="GZM20" i="30"/>
  <c r="GZN20" i="30"/>
  <c r="GZO20" i="30"/>
  <c r="GZP20" i="30"/>
  <c r="GZQ20" i="30"/>
  <c r="GZR20" i="30"/>
  <c r="GZS20" i="30"/>
  <c r="GZT20" i="30"/>
  <c r="GZU20" i="30"/>
  <c r="GZV20" i="30"/>
  <c r="GZW20" i="30"/>
  <c r="GZX20" i="30"/>
  <c r="GZY20" i="30"/>
  <c r="GZZ20" i="30"/>
  <c r="HAA20" i="30"/>
  <c r="HAB20" i="30"/>
  <c r="HAC20" i="30"/>
  <c r="HAD20" i="30"/>
  <c r="HAE20" i="30"/>
  <c r="HAF20" i="30"/>
  <c r="HAG20" i="30"/>
  <c r="HAH20" i="30"/>
  <c r="HAI20" i="30"/>
  <c r="HAJ20" i="30"/>
  <c r="HAK20" i="30"/>
  <c r="HAL20" i="30"/>
  <c r="HAM20" i="30"/>
  <c r="HAN20" i="30"/>
  <c r="HAO20" i="30"/>
  <c r="HAP20" i="30"/>
  <c r="HAQ20" i="30"/>
  <c r="HAR20" i="30"/>
  <c r="HAS20" i="30"/>
  <c r="HAT20" i="30"/>
  <c r="HAU20" i="30"/>
  <c r="HAV20" i="30"/>
  <c r="HAW20" i="30"/>
  <c r="HAX20" i="30"/>
  <c r="HAY20" i="30"/>
  <c r="HAZ20" i="30"/>
  <c r="HBA20" i="30"/>
  <c r="HBB20" i="30"/>
  <c r="HBC20" i="30"/>
  <c r="HBD20" i="30"/>
  <c r="HBE20" i="30"/>
  <c r="HBF20" i="30"/>
  <c r="HBG20" i="30"/>
  <c r="HBH20" i="30"/>
  <c r="HBI20" i="30"/>
  <c r="HBJ20" i="30"/>
  <c r="HBK20" i="30"/>
  <c r="HBL20" i="30"/>
  <c r="HBM20" i="30"/>
  <c r="HBN20" i="30"/>
  <c r="HBO20" i="30"/>
  <c r="HBP20" i="30"/>
  <c r="HBQ20" i="30"/>
  <c r="HBR20" i="30"/>
  <c r="HBS20" i="30"/>
  <c r="HBT20" i="30"/>
  <c r="HBU20" i="30"/>
  <c r="HBV20" i="30"/>
  <c r="HBW20" i="30"/>
  <c r="HBX20" i="30"/>
  <c r="HBY20" i="30"/>
  <c r="HBZ20" i="30"/>
  <c r="HCA20" i="30"/>
  <c r="HCB20" i="30"/>
  <c r="HCC20" i="30"/>
  <c r="HCD20" i="30"/>
  <c r="HCE20" i="30"/>
  <c r="HCF20" i="30"/>
  <c r="HCG20" i="30"/>
  <c r="HCH20" i="30"/>
  <c r="HCI20" i="30"/>
  <c r="HCJ20" i="30"/>
  <c r="HCK20" i="30"/>
  <c r="HCL20" i="30"/>
  <c r="HCM20" i="30"/>
  <c r="HCN20" i="30"/>
  <c r="HCO20" i="30"/>
  <c r="HCP20" i="30"/>
  <c r="HCQ20" i="30"/>
  <c r="HCR20" i="30"/>
  <c r="HCS20" i="30"/>
  <c r="HCT20" i="30"/>
  <c r="HCU20" i="30"/>
  <c r="HCV20" i="30"/>
  <c r="HCW20" i="30"/>
  <c r="HCX20" i="30"/>
  <c r="HCY20" i="30"/>
  <c r="HCZ20" i="30"/>
  <c r="HDA20" i="30"/>
  <c r="HDB20" i="30"/>
  <c r="HDC20" i="30"/>
  <c r="HDD20" i="30"/>
  <c r="HDE20" i="30"/>
  <c r="HDF20" i="30"/>
  <c r="HDG20" i="30"/>
  <c r="HDH20" i="30"/>
  <c r="HDI20" i="30"/>
  <c r="HDJ20" i="30"/>
  <c r="HDK20" i="30"/>
  <c r="HDL20" i="30"/>
  <c r="HDM20" i="30"/>
  <c r="HDN20" i="30"/>
  <c r="HDO20" i="30"/>
  <c r="HDP20" i="30"/>
  <c r="HDQ20" i="30"/>
  <c r="HDR20" i="30"/>
  <c r="HDS20" i="30"/>
  <c r="HDT20" i="30"/>
  <c r="HDU20" i="30"/>
  <c r="HDV20" i="30"/>
  <c r="HDW20" i="30"/>
  <c r="HDX20" i="30"/>
  <c r="HDY20" i="30"/>
  <c r="HDZ20" i="30"/>
  <c r="HEA20" i="30"/>
  <c r="HEB20" i="30"/>
  <c r="HEC20" i="30"/>
  <c r="HED20" i="30"/>
  <c r="HEE20" i="30"/>
  <c r="HEF20" i="30"/>
  <c r="HEG20" i="30"/>
  <c r="HEH20" i="30"/>
  <c r="HEI20" i="30"/>
  <c r="HEJ20" i="30"/>
  <c r="HEK20" i="30"/>
  <c r="HEL20" i="30"/>
  <c r="HEM20" i="30"/>
  <c r="HEN20" i="30"/>
  <c r="HEO20" i="30"/>
  <c r="HEP20" i="30"/>
  <c r="HEQ20" i="30"/>
  <c r="HER20" i="30"/>
  <c r="HES20" i="30"/>
  <c r="HET20" i="30"/>
  <c r="HEU20" i="30"/>
  <c r="HEV20" i="30"/>
  <c r="HEW20" i="30"/>
  <c r="HEX20" i="30"/>
  <c r="HEY20" i="30"/>
  <c r="HEZ20" i="30"/>
  <c r="HFA20" i="30"/>
  <c r="HFB20" i="30"/>
  <c r="HFC20" i="30"/>
  <c r="HFD20" i="30"/>
  <c r="HFE20" i="30"/>
  <c r="HFF20" i="30"/>
  <c r="HFG20" i="30"/>
  <c r="HFH20" i="30"/>
  <c r="HFI20" i="30"/>
  <c r="HFJ20" i="30"/>
  <c r="HFK20" i="30"/>
  <c r="HFL20" i="30"/>
  <c r="HFM20" i="30"/>
  <c r="HFN20" i="30"/>
  <c r="HFO20" i="30"/>
  <c r="HFP20" i="30"/>
  <c r="HFQ20" i="30"/>
  <c r="HFR20" i="30"/>
  <c r="HFS20" i="30"/>
  <c r="HFT20" i="30"/>
  <c r="HFU20" i="30"/>
  <c r="HFV20" i="30"/>
  <c r="HFW20" i="30"/>
  <c r="HFX20" i="30"/>
  <c r="HFY20" i="30"/>
  <c r="HFZ20" i="30"/>
  <c r="HGA20" i="30"/>
  <c r="HGB20" i="30"/>
  <c r="HGC20" i="30"/>
  <c r="HGD20" i="30"/>
  <c r="HGE20" i="30"/>
  <c r="HGF20" i="30"/>
  <c r="HGG20" i="30"/>
  <c r="HGH20" i="30"/>
  <c r="HGI20" i="30"/>
  <c r="HGJ20" i="30"/>
  <c r="HGK20" i="30"/>
  <c r="HGL20" i="30"/>
  <c r="HGM20" i="30"/>
  <c r="HGN20" i="30"/>
  <c r="HGO20" i="30"/>
  <c r="HGP20" i="30"/>
  <c r="HGQ20" i="30"/>
  <c r="HGR20" i="30"/>
  <c r="HGS20" i="30"/>
  <c r="HGT20" i="30"/>
  <c r="HGU20" i="30"/>
  <c r="HGV20" i="30"/>
  <c r="HGW20" i="30"/>
  <c r="HGX20" i="30"/>
  <c r="HGY20" i="30"/>
  <c r="HGZ20" i="30"/>
  <c r="HHA20" i="30"/>
  <c r="HHB20" i="30"/>
  <c r="HHC20" i="30"/>
  <c r="HHD20" i="30"/>
  <c r="HHE20" i="30"/>
  <c r="HHF20" i="30"/>
  <c r="HHG20" i="30"/>
  <c r="HHH20" i="30"/>
  <c r="HHI20" i="30"/>
  <c r="HHJ20" i="30"/>
  <c r="HHK20" i="30"/>
  <c r="HHL20" i="30"/>
  <c r="HHM20" i="30"/>
  <c r="HHN20" i="30"/>
  <c r="HHO20" i="30"/>
  <c r="HHP20" i="30"/>
  <c r="HHQ20" i="30"/>
  <c r="HHR20" i="30"/>
  <c r="HHS20" i="30"/>
  <c r="HHT20" i="30"/>
  <c r="HHU20" i="30"/>
  <c r="HHV20" i="30"/>
  <c r="HHW20" i="30"/>
  <c r="HHX20" i="30"/>
  <c r="HHY20" i="30"/>
  <c r="HHZ20" i="30"/>
  <c r="HIA20" i="30"/>
  <c r="HIB20" i="30"/>
  <c r="HIC20" i="30"/>
  <c r="HID20" i="30"/>
  <c r="HIE20" i="30"/>
  <c r="HIF20" i="30"/>
  <c r="HIG20" i="30"/>
  <c r="HIH20" i="30"/>
  <c r="HII20" i="30"/>
  <c r="HIJ20" i="30"/>
  <c r="HIK20" i="30"/>
  <c r="HIL20" i="30"/>
  <c r="HIM20" i="30"/>
  <c r="HIN20" i="30"/>
  <c r="HIO20" i="30"/>
  <c r="HIP20" i="30"/>
  <c r="HIQ20" i="30"/>
  <c r="HIR20" i="30"/>
  <c r="HIS20" i="30"/>
  <c r="HIT20" i="30"/>
  <c r="HIU20" i="30"/>
  <c r="HIV20" i="30"/>
  <c r="HIW20" i="30"/>
  <c r="HIX20" i="30"/>
  <c r="HIY20" i="30"/>
  <c r="HIZ20" i="30"/>
  <c r="HJA20" i="30"/>
  <c r="HJB20" i="30"/>
  <c r="HJC20" i="30"/>
  <c r="HJD20" i="30"/>
  <c r="HJE20" i="30"/>
  <c r="HJF20" i="30"/>
  <c r="HJG20" i="30"/>
  <c r="HJH20" i="30"/>
  <c r="HJI20" i="30"/>
  <c r="HJJ20" i="30"/>
  <c r="HJK20" i="30"/>
  <c r="HJL20" i="30"/>
  <c r="HJM20" i="30"/>
  <c r="HJN20" i="30"/>
  <c r="HJO20" i="30"/>
  <c r="HJP20" i="30"/>
  <c r="HJQ20" i="30"/>
  <c r="HJR20" i="30"/>
  <c r="HJS20" i="30"/>
  <c r="HJT20" i="30"/>
  <c r="HJU20" i="30"/>
  <c r="HJV20" i="30"/>
  <c r="HJW20" i="30"/>
  <c r="HJX20" i="30"/>
  <c r="HJY20" i="30"/>
  <c r="HJZ20" i="30"/>
  <c r="HKA20" i="30"/>
  <c r="HKB20" i="30"/>
  <c r="HKC20" i="30"/>
  <c r="HKD20" i="30"/>
  <c r="HKE20" i="30"/>
  <c r="HKF20" i="30"/>
  <c r="HKG20" i="30"/>
  <c r="HKH20" i="30"/>
  <c r="HKI20" i="30"/>
  <c r="HKJ20" i="30"/>
  <c r="HKK20" i="30"/>
  <c r="HKL20" i="30"/>
  <c r="HKM20" i="30"/>
  <c r="HKN20" i="30"/>
  <c r="HKO20" i="30"/>
  <c r="HKP20" i="30"/>
  <c r="HKQ20" i="30"/>
  <c r="HKR20" i="30"/>
  <c r="HKS20" i="30"/>
  <c r="HKT20" i="30"/>
  <c r="HKU20" i="30"/>
  <c r="HKV20" i="30"/>
  <c r="HKW20" i="30"/>
  <c r="HKX20" i="30"/>
  <c r="HKY20" i="30"/>
  <c r="HKZ20" i="30"/>
  <c r="HLA20" i="30"/>
  <c r="HLB20" i="30"/>
  <c r="HLC20" i="30"/>
  <c r="HLD20" i="30"/>
  <c r="HLE20" i="30"/>
  <c r="HLF20" i="30"/>
  <c r="HLG20" i="30"/>
  <c r="HLH20" i="30"/>
  <c r="HLI20" i="30"/>
  <c r="HLJ20" i="30"/>
  <c r="HLK20" i="30"/>
  <c r="HLL20" i="30"/>
  <c r="HLM20" i="30"/>
  <c r="HLN20" i="30"/>
  <c r="HLO20" i="30"/>
  <c r="HLP20" i="30"/>
  <c r="HLQ20" i="30"/>
  <c r="HLR20" i="30"/>
  <c r="HLS20" i="30"/>
  <c r="HLT20" i="30"/>
  <c r="HLU20" i="30"/>
  <c r="HLV20" i="30"/>
  <c r="HLW20" i="30"/>
  <c r="HLX20" i="30"/>
  <c r="HLY20" i="30"/>
  <c r="HLZ20" i="30"/>
  <c r="HMA20" i="30"/>
  <c r="HMB20" i="30"/>
  <c r="HMC20" i="30"/>
  <c r="HMD20" i="30"/>
  <c r="HME20" i="30"/>
  <c r="HMF20" i="30"/>
  <c r="HMG20" i="30"/>
  <c r="HMH20" i="30"/>
  <c r="HMI20" i="30"/>
  <c r="HMJ20" i="30"/>
  <c r="HMK20" i="30"/>
  <c r="HML20" i="30"/>
  <c r="HMM20" i="30"/>
  <c r="HMN20" i="30"/>
  <c r="HMO20" i="30"/>
  <c r="HMP20" i="30"/>
  <c r="HMQ20" i="30"/>
  <c r="HMR20" i="30"/>
  <c r="HMS20" i="30"/>
  <c r="HMT20" i="30"/>
  <c r="HMU20" i="30"/>
  <c r="HMV20" i="30"/>
  <c r="HMW20" i="30"/>
  <c r="HMX20" i="30"/>
  <c r="HMY20" i="30"/>
  <c r="HMZ20" i="30"/>
  <c r="HNA20" i="30"/>
  <c r="HNB20" i="30"/>
  <c r="HNC20" i="30"/>
  <c r="HND20" i="30"/>
  <c r="HNE20" i="30"/>
  <c r="HNF20" i="30"/>
  <c r="HNG20" i="30"/>
  <c r="HNH20" i="30"/>
  <c r="HNI20" i="30"/>
  <c r="HNJ20" i="30"/>
  <c r="HNK20" i="30"/>
  <c r="HNL20" i="30"/>
  <c r="HNM20" i="30"/>
  <c r="HNN20" i="30"/>
  <c r="HNO20" i="30"/>
  <c r="HNP20" i="30"/>
  <c r="HNQ20" i="30"/>
  <c r="HNR20" i="30"/>
  <c r="HNS20" i="30"/>
  <c r="HNT20" i="30"/>
  <c r="HNU20" i="30"/>
  <c r="HNV20" i="30"/>
  <c r="HNW20" i="30"/>
  <c r="HNX20" i="30"/>
  <c r="HNY20" i="30"/>
  <c r="HNZ20" i="30"/>
  <c r="HOA20" i="30"/>
  <c r="HOB20" i="30"/>
  <c r="HOC20" i="30"/>
  <c r="HOD20" i="30"/>
  <c r="HOE20" i="30"/>
  <c r="HOF20" i="30"/>
  <c r="HOG20" i="30"/>
  <c r="HOH20" i="30"/>
  <c r="HOI20" i="30"/>
  <c r="HOJ20" i="30"/>
  <c r="HOK20" i="30"/>
  <c r="HOL20" i="30"/>
  <c r="HOM20" i="30"/>
  <c r="HON20" i="30"/>
  <c r="HOO20" i="30"/>
  <c r="HOP20" i="30"/>
  <c r="HOQ20" i="30"/>
  <c r="HOR20" i="30"/>
  <c r="HOS20" i="30"/>
  <c r="HOT20" i="30"/>
  <c r="HOU20" i="30"/>
  <c r="HOV20" i="30"/>
  <c r="HOW20" i="30"/>
  <c r="HOX20" i="30"/>
  <c r="HOY20" i="30"/>
  <c r="HOZ20" i="30"/>
  <c r="HPA20" i="30"/>
  <c r="HPB20" i="30"/>
  <c r="HPC20" i="30"/>
  <c r="HPD20" i="30"/>
  <c r="HPE20" i="30"/>
  <c r="HPF20" i="30"/>
  <c r="HPG20" i="30"/>
  <c r="HPH20" i="30"/>
  <c r="HPI20" i="30"/>
  <c r="HPJ20" i="30"/>
  <c r="HPK20" i="30"/>
  <c r="HPL20" i="30"/>
  <c r="HPM20" i="30"/>
  <c r="HPN20" i="30"/>
  <c r="HPO20" i="30"/>
  <c r="HPP20" i="30"/>
  <c r="HPQ20" i="30"/>
  <c r="HPR20" i="30"/>
  <c r="HPS20" i="30"/>
  <c r="HPT20" i="30"/>
  <c r="HPU20" i="30"/>
  <c r="HPV20" i="30"/>
  <c r="HPW20" i="30"/>
  <c r="HPX20" i="30"/>
  <c r="HPY20" i="30"/>
  <c r="HPZ20" i="30"/>
  <c r="HQA20" i="30"/>
  <c r="HQB20" i="30"/>
  <c r="HQC20" i="30"/>
  <c r="HQD20" i="30"/>
  <c r="HQE20" i="30"/>
  <c r="HQF20" i="30"/>
  <c r="HQG20" i="30"/>
  <c r="HQH20" i="30"/>
  <c r="HQI20" i="30"/>
  <c r="HQJ20" i="30"/>
  <c r="HQK20" i="30"/>
  <c r="HQL20" i="30"/>
  <c r="HQM20" i="30"/>
  <c r="HQN20" i="30"/>
  <c r="HQO20" i="30"/>
  <c r="HQP20" i="30"/>
  <c r="HQQ20" i="30"/>
  <c r="HQR20" i="30"/>
  <c r="HQS20" i="30"/>
  <c r="HQT20" i="30"/>
  <c r="HQU20" i="30"/>
  <c r="HQV20" i="30"/>
  <c r="HQW20" i="30"/>
  <c r="HQX20" i="30"/>
  <c r="HQY20" i="30"/>
  <c r="HQZ20" i="30"/>
  <c r="HRA20" i="30"/>
  <c r="HRB20" i="30"/>
  <c r="HRC20" i="30"/>
  <c r="HRD20" i="30"/>
  <c r="HRE20" i="30"/>
  <c r="HRF20" i="30"/>
  <c r="HRG20" i="30"/>
  <c r="HRH20" i="30"/>
  <c r="HRI20" i="30"/>
  <c r="HRJ20" i="30"/>
  <c r="HRK20" i="30"/>
  <c r="HRL20" i="30"/>
  <c r="HRM20" i="30"/>
  <c r="HRN20" i="30"/>
  <c r="HRO20" i="30"/>
  <c r="HRP20" i="30"/>
  <c r="HRQ20" i="30"/>
  <c r="HRR20" i="30"/>
  <c r="HRS20" i="30"/>
  <c r="HRT20" i="30"/>
  <c r="HRU20" i="30"/>
  <c r="HRV20" i="30"/>
  <c r="HRW20" i="30"/>
  <c r="HRX20" i="30"/>
  <c r="HRY20" i="30"/>
  <c r="HRZ20" i="30"/>
  <c r="HSA20" i="30"/>
  <c r="HSB20" i="30"/>
  <c r="HSC20" i="30"/>
  <c r="HSD20" i="30"/>
  <c r="HSE20" i="30"/>
  <c r="HSF20" i="30"/>
  <c r="HSG20" i="30"/>
  <c r="HSH20" i="30"/>
  <c r="HSI20" i="30"/>
  <c r="HSJ20" i="30"/>
  <c r="HSK20" i="30"/>
  <c r="HSL20" i="30"/>
  <c r="HSM20" i="30"/>
  <c r="HSN20" i="30"/>
  <c r="HSO20" i="30"/>
  <c r="HSP20" i="30"/>
  <c r="HSQ20" i="30"/>
  <c r="HSR20" i="30"/>
  <c r="HSS20" i="30"/>
  <c r="HST20" i="30"/>
  <c r="HSU20" i="30"/>
  <c r="HSV20" i="30"/>
  <c r="HSW20" i="30"/>
  <c r="HSX20" i="30"/>
  <c r="HSY20" i="30"/>
  <c r="HSZ20" i="30"/>
  <c r="HTA20" i="30"/>
  <c r="HTB20" i="30"/>
  <c r="HTC20" i="30"/>
  <c r="HTD20" i="30"/>
  <c r="HTE20" i="30"/>
  <c r="HTF20" i="30"/>
  <c r="HTG20" i="30"/>
  <c r="HTH20" i="30"/>
  <c r="HTI20" i="30"/>
  <c r="HTJ20" i="30"/>
  <c r="HTK20" i="30"/>
  <c r="HTL20" i="30"/>
  <c r="HTM20" i="30"/>
  <c r="HTN20" i="30"/>
  <c r="HTO20" i="30"/>
  <c r="HTP20" i="30"/>
  <c r="HTQ20" i="30"/>
  <c r="HTR20" i="30"/>
  <c r="HTS20" i="30"/>
  <c r="HTT20" i="30"/>
  <c r="HTU20" i="30"/>
  <c r="HTV20" i="30"/>
  <c r="HTW20" i="30"/>
  <c r="HTX20" i="30"/>
  <c r="HTY20" i="30"/>
  <c r="HTZ20" i="30"/>
  <c r="HUA20" i="30"/>
  <c r="HUB20" i="30"/>
  <c r="HUC20" i="30"/>
  <c r="HUD20" i="30"/>
  <c r="HUE20" i="30"/>
  <c r="HUF20" i="30"/>
  <c r="HUG20" i="30"/>
  <c r="HUH20" i="30"/>
  <c r="HUI20" i="30"/>
  <c r="HUJ20" i="30"/>
  <c r="HUK20" i="30"/>
  <c r="HUL20" i="30"/>
  <c r="HUM20" i="30"/>
  <c r="HUN20" i="30"/>
  <c r="HUO20" i="30"/>
  <c r="HUP20" i="30"/>
  <c r="HUQ20" i="30"/>
  <c r="HUR20" i="30"/>
  <c r="HUS20" i="30"/>
  <c r="HUT20" i="30"/>
  <c r="HUU20" i="30"/>
  <c r="HUV20" i="30"/>
  <c r="HUW20" i="30"/>
  <c r="HUX20" i="30"/>
  <c r="HUY20" i="30"/>
  <c r="HUZ20" i="30"/>
  <c r="HVA20" i="30"/>
  <c r="HVB20" i="30"/>
  <c r="HVC20" i="30"/>
  <c r="HVD20" i="30"/>
  <c r="HVE20" i="30"/>
  <c r="HVF20" i="30"/>
  <c r="HVG20" i="30"/>
  <c r="HVH20" i="30"/>
  <c r="HVI20" i="30"/>
  <c r="HVJ20" i="30"/>
  <c r="HVK20" i="30"/>
  <c r="HVL20" i="30"/>
  <c r="HVM20" i="30"/>
  <c r="HVN20" i="30"/>
  <c r="HVO20" i="30"/>
  <c r="HVP20" i="30"/>
  <c r="HVQ20" i="30"/>
  <c r="HVR20" i="30"/>
  <c r="HVS20" i="30"/>
  <c r="HVT20" i="30"/>
  <c r="HVU20" i="30"/>
  <c r="HVV20" i="30"/>
  <c r="HVW20" i="30"/>
  <c r="HVX20" i="30"/>
  <c r="HVY20" i="30"/>
  <c r="HVZ20" i="30"/>
  <c r="HWA20" i="30"/>
  <c r="HWB20" i="30"/>
  <c r="HWC20" i="30"/>
  <c r="HWD20" i="30"/>
  <c r="HWE20" i="30"/>
  <c r="HWF20" i="30"/>
  <c r="HWG20" i="30"/>
  <c r="HWH20" i="30"/>
  <c r="HWI20" i="30"/>
  <c r="HWJ20" i="30"/>
  <c r="HWK20" i="30"/>
  <c r="HWL20" i="30"/>
  <c r="HWM20" i="30"/>
  <c r="HWN20" i="30"/>
  <c r="HWO20" i="30"/>
  <c r="HWP20" i="30"/>
  <c r="HWQ20" i="30"/>
  <c r="HWR20" i="30"/>
  <c r="HWS20" i="30"/>
  <c r="HWT20" i="30"/>
  <c r="HWU20" i="30"/>
  <c r="HWV20" i="30"/>
  <c r="HWW20" i="30"/>
  <c r="HWX20" i="30"/>
  <c r="HWY20" i="30"/>
  <c r="HWZ20" i="30"/>
  <c r="HXA20" i="30"/>
  <c r="HXB20" i="30"/>
  <c r="HXC20" i="30"/>
  <c r="HXD20" i="30"/>
  <c r="HXE20" i="30"/>
  <c r="HXF20" i="30"/>
  <c r="HXG20" i="30"/>
  <c r="HXH20" i="30"/>
  <c r="HXI20" i="30"/>
  <c r="HXJ20" i="30"/>
  <c r="HXK20" i="30"/>
  <c r="HXL20" i="30"/>
  <c r="HXM20" i="30"/>
  <c r="HXN20" i="30"/>
  <c r="HXO20" i="30"/>
  <c r="HXP20" i="30"/>
  <c r="HXQ20" i="30"/>
  <c r="HXR20" i="30"/>
  <c r="HXS20" i="30"/>
  <c r="HXT20" i="30"/>
  <c r="HXU20" i="30"/>
  <c r="HXV20" i="30"/>
  <c r="HXW20" i="30"/>
  <c r="HXX20" i="30"/>
  <c r="HXY20" i="30"/>
  <c r="HXZ20" i="30"/>
  <c r="HYA20" i="30"/>
  <c r="HYB20" i="30"/>
  <c r="HYC20" i="30"/>
  <c r="HYD20" i="30"/>
  <c r="HYE20" i="30"/>
  <c r="HYF20" i="30"/>
  <c r="HYG20" i="30"/>
  <c r="HYH20" i="30"/>
  <c r="HYI20" i="30"/>
  <c r="HYJ20" i="30"/>
  <c r="HYK20" i="30"/>
  <c r="HYL20" i="30"/>
  <c r="HYM20" i="30"/>
  <c r="HYN20" i="30"/>
  <c r="HYO20" i="30"/>
  <c r="HYP20" i="30"/>
  <c r="HYQ20" i="30"/>
  <c r="HYR20" i="30"/>
  <c r="HYS20" i="30"/>
  <c r="HYT20" i="30"/>
  <c r="HYU20" i="30"/>
  <c r="HYV20" i="30"/>
  <c r="HYW20" i="30"/>
  <c r="HYX20" i="30"/>
  <c r="HYY20" i="30"/>
  <c r="HYZ20" i="30"/>
  <c r="HZA20" i="30"/>
  <c r="HZB20" i="30"/>
  <c r="HZC20" i="30"/>
  <c r="HZD20" i="30"/>
  <c r="HZE20" i="30"/>
  <c r="HZF20" i="30"/>
  <c r="HZG20" i="30"/>
  <c r="HZH20" i="30"/>
  <c r="HZI20" i="30"/>
  <c r="HZJ20" i="30"/>
  <c r="HZK20" i="30"/>
  <c r="HZL20" i="30"/>
  <c r="HZM20" i="30"/>
  <c r="HZN20" i="30"/>
  <c r="HZO20" i="30"/>
  <c r="HZP20" i="30"/>
  <c r="HZQ20" i="30"/>
  <c r="HZR20" i="30"/>
  <c r="HZS20" i="30"/>
  <c r="HZT20" i="30"/>
  <c r="HZU20" i="30"/>
  <c r="HZV20" i="30"/>
  <c r="HZW20" i="30"/>
  <c r="HZX20" i="30"/>
  <c r="HZY20" i="30"/>
  <c r="HZZ20" i="30"/>
  <c r="IAA20" i="30"/>
  <c r="IAB20" i="30"/>
  <c r="IAC20" i="30"/>
  <c r="IAD20" i="30"/>
  <c r="IAE20" i="30"/>
  <c r="IAF20" i="30"/>
  <c r="IAG20" i="30"/>
  <c r="IAH20" i="30"/>
  <c r="IAI20" i="30"/>
  <c r="IAJ20" i="30"/>
  <c r="IAK20" i="30"/>
  <c r="IAL20" i="30"/>
  <c r="IAM20" i="30"/>
  <c r="IAN20" i="30"/>
  <c r="IAO20" i="30"/>
  <c r="IAP20" i="30"/>
  <c r="IAQ20" i="30"/>
  <c r="IAR20" i="30"/>
  <c r="IAS20" i="30"/>
  <c r="IAT20" i="30"/>
  <c r="IAU20" i="30"/>
  <c r="IAV20" i="30"/>
  <c r="IAW20" i="30"/>
  <c r="IAX20" i="30"/>
  <c r="IAY20" i="30"/>
  <c r="IAZ20" i="30"/>
  <c r="IBA20" i="30"/>
  <c r="IBB20" i="30"/>
  <c r="IBC20" i="30"/>
  <c r="IBD20" i="30"/>
  <c r="IBE20" i="30"/>
  <c r="IBF20" i="30"/>
  <c r="IBG20" i="30"/>
  <c r="IBH20" i="30"/>
  <c r="IBI20" i="30"/>
  <c r="IBJ20" i="30"/>
  <c r="IBK20" i="30"/>
  <c r="IBL20" i="30"/>
  <c r="IBM20" i="30"/>
  <c r="IBN20" i="30"/>
  <c r="IBO20" i="30"/>
  <c r="IBP20" i="30"/>
  <c r="IBQ20" i="30"/>
  <c r="IBR20" i="30"/>
  <c r="IBS20" i="30"/>
  <c r="IBT20" i="30"/>
  <c r="IBU20" i="30"/>
  <c r="IBV20" i="30"/>
  <c r="IBW20" i="30"/>
  <c r="IBX20" i="30"/>
  <c r="IBY20" i="30"/>
  <c r="IBZ20" i="30"/>
  <c r="ICA20" i="30"/>
  <c r="ICB20" i="30"/>
  <c r="ICC20" i="30"/>
  <c r="ICD20" i="30"/>
  <c r="ICE20" i="30"/>
  <c r="ICF20" i="30"/>
  <c r="ICG20" i="30"/>
  <c r="ICH20" i="30"/>
  <c r="ICI20" i="30"/>
  <c r="ICJ20" i="30"/>
  <c r="ICK20" i="30"/>
  <c r="ICL20" i="30"/>
  <c r="ICM20" i="30"/>
  <c r="ICN20" i="30"/>
  <c r="ICO20" i="30"/>
  <c r="ICP20" i="30"/>
  <c r="ICQ20" i="30"/>
  <c r="ICR20" i="30"/>
  <c r="ICS20" i="30"/>
  <c r="ICT20" i="30"/>
  <c r="ICU20" i="30"/>
  <c r="ICV20" i="30"/>
  <c r="ICW20" i="30"/>
  <c r="ICX20" i="30"/>
  <c r="ICY20" i="30"/>
  <c r="ICZ20" i="30"/>
  <c r="IDA20" i="30"/>
  <c r="IDB20" i="30"/>
  <c r="IDC20" i="30"/>
  <c r="IDD20" i="30"/>
  <c r="IDE20" i="30"/>
  <c r="IDF20" i="30"/>
  <c r="IDG20" i="30"/>
  <c r="IDH20" i="30"/>
  <c r="IDI20" i="30"/>
  <c r="IDJ20" i="30"/>
  <c r="IDK20" i="30"/>
  <c r="IDL20" i="30"/>
  <c r="IDM20" i="30"/>
  <c r="IDN20" i="30"/>
  <c r="IDO20" i="30"/>
  <c r="IDP20" i="30"/>
  <c r="IDQ20" i="30"/>
  <c r="IDR20" i="30"/>
  <c r="IDS20" i="30"/>
  <c r="IDT20" i="30"/>
  <c r="IDU20" i="30"/>
  <c r="IDV20" i="30"/>
  <c r="IDW20" i="30"/>
  <c r="IDX20" i="30"/>
  <c r="IDY20" i="30"/>
  <c r="IDZ20" i="30"/>
  <c r="IEA20" i="30"/>
  <c r="IEB20" i="30"/>
  <c r="IEC20" i="30"/>
  <c r="IED20" i="30"/>
  <c r="IEE20" i="30"/>
  <c r="IEF20" i="30"/>
  <c r="IEG20" i="30"/>
  <c r="IEH20" i="30"/>
  <c r="IEI20" i="30"/>
  <c r="IEJ20" i="30"/>
  <c r="IEK20" i="30"/>
  <c r="IEL20" i="30"/>
  <c r="IEM20" i="30"/>
  <c r="IEN20" i="30"/>
  <c r="IEO20" i="30"/>
  <c r="IEP20" i="30"/>
  <c r="IEQ20" i="30"/>
  <c r="IER20" i="30"/>
  <c r="IES20" i="30"/>
  <c r="IET20" i="30"/>
  <c r="IEU20" i="30"/>
  <c r="IEV20" i="30"/>
  <c r="IEW20" i="30"/>
  <c r="IEX20" i="30"/>
  <c r="IEY20" i="30"/>
  <c r="IEZ20" i="30"/>
  <c r="IFA20" i="30"/>
  <c r="IFB20" i="30"/>
  <c r="IFC20" i="30"/>
  <c r="IFD20" i="30"/>
  <c r="IFE20" i="30"/>
  <c r="IFF20" i="30"/>
  <c r="IFG20" i="30"/>
  <c r="IFH20" i="30"/>
  <c r="IFI20" i="30"/>
  <c r="IFJ20" i="30"/>
  <c r="IFK20" i="30"/>
  <c r="IFL20" i="30"/>
  <c r="IFM20" i="30"/>
  <c r="IFN20" i="30"/>
  <c r="IFO20" i="30"/>
  <c r="IFP20" i="30"/>
  <c r="IFQ20" i="30"/>
  <c r="IFR20" i="30"/>
  <c r="IFS20" i="30"/>
  <c r="IFT20" i="30"/>
  <c r="IFU20" i="30"/>
  <c r="IFV20" i="30"/>
  <c r="IFW20" i="30"/>
  <c r="IFX20" i="30"/>
  <c r="IFY20" i="30"/>
  <c r="IFZ20" i="30"/>
  <c r="IGA20" i="30"/>
  <c r="IGB20" i="30"/>
  <c r="IGC20" i="30"/>
  <c r="IGD20" i="30"/>
  <c r="IGE20" i="30"/>
  <c r="IGF20" i="30"/>
  <c r="IGG20" i="30"/>
  <c r="IGH20" i="30"/>
  <c r="IGI20" i="30"/>
  <c r="IGJ20" i="30"/>
  <c r="IGK20" i="30"/>
  <c r="IGL20" i="30"/>
  <c r="IGM20" i="30"/>
  <c r="IGN20" i="30"/>
  <c r="IGO20" i="30"/>
  <c r="IGP20" i="30"/>
  <c r="IGQ20" i="30"/>
  <c r="IGR20" i="30"/>
  <c r="IGS20" i="30"/>
  <c r="IGT20" i="30"/>
  <c r="IGU20" i="30"/>
  <c r="IGV20" i="30"/>
  <c r="IGW20" i="30"/>
  <c r="IGX20" i="30"/>
  <c r="IGY20" i="30"/>
  <c r="IGZ20" i="30"/>
  <c r="IHA20" i="30"/>
  <c r="IHB20" i="30"/>
  <c r="IHC20" i="30"/>
  <c r="IHD20" i="30"/>
  <c r="IHE20" i="30"/>
  <c r="IHF20" i="30"/>
  <c r="IHG20" i="30"/>
  <c r="IHH20" i="30"/>
  <c r="IHI20" i="30"/>
  <c r="IHJ20" i="30"/>
  <c r="IHK20" i="30"/>
  <c r="IHL20" i="30"/>
  <c r="IHM20" i="30"/>
  <c r="IHN20" i="30"/>
  <c r="IHO20" i="30"/>
  <c r="IHP20" i="30"/>
  <c r="IHQ20" i="30"/>
  <c r="IHR20" i="30"/>
  <c r="IHS20" i="30"/>
  <c r="IHT20" i="30"/>
  <c r="IHU20" i="30"/>
  <c r="IHV20" i="30"/>
  <c r="IHW20" i="30"/>
  <c r="IHX20" i="30"/>
  <c r="IHY20" i="30"/>
  <c r="IHZ20" i="30"/>
  <c r="IIA20" i="30"/>
  <c r="IIB20" i="30"/>
  <c r="IIC20" i="30"/>
  <c r="IID20" i="30"/>
  <c r="IIE20" i="30"/>
  <c r="IIF20" i="30"/>
  <c r="IIG20" i="30"/>
  <c r="IIH20" i="30"/>
  <c r="III20" i="30"/>
  <c r="IIJ20" i="30"/>
  <c r="IIK20" i="30"/>
  <c r="IIL20" i="30"/>
  <c r="IIM20" i="30"/>
  <c r="IIN20" i="30"/>
  <c r="IIO20" i="30"/>
  <c r="IIP20" i="30"/>
  <c r="IIQ20" i="30"/>
  <c r="IIR20" i="30"/>
  <c r="IIS20" i="30"/>
  <c r="IIT20" i="30"/>
  <c r="IIU20" i="30"/>
  <c r="IIV20" i="30"/>
  <c r="IIW20" i="30"/>
  <c r="IIX20" i="30"/>
  <c r="IIY20" i="30"/>
  <c r="IIZ20" i="30"/>
  <c r="IJA20" i="30"/>
  <c r="IJB20" i="30"/>
  <c r="IJC20" i="30"/>
  <c r="IJD20" i="30"/>
  <c r="IJE20" i="30"/>
  <c r="IJF20" i="30"/>
  <c r="IJG20" i="30"/>
  <c r="IJH20" i="30"/>
  <c r="IJI20" i="30"/>
  <c r="IJJ20" i="30"/>
  <c r="IJK20" i="30"/>
  <c r="IJL20" i="30"/>
  <c r="IJM20" i="30"/>
  <c r="IJN20" i="30"/>
  <c r="IJO20" i="30"/>
  <c r="IJP20" i="30"/>
  <c r="IJQ20" i="30"/>
  <c r="IJR20" i="30"/>
  <c r="IJS20" i="30"/>
  <c r="IJT20" i="30"/>
  <c r="IJU20" i="30"/>
  <c r="IJV20" i="30"/>
  <c r="IJW20" i="30"/>
  <c r="IJX20" i="30"/>
  <c r="IJY20" i="30"/>
  <c r="IJZ20" i="30"/>
  <c r="IKA20" i="30"/>
  <c r="IKB20" i="30"/>
  <c r="IKC20" i="30"/>
  <c r="IKD20" i="30"/>
  <c r="IKE20" i="30"/>
  <c r="IKF20" i="30"/>
  <c r="IKG20" i="30"/>
  <c r="IKH20" i="30"/>
  <c r="IKI20" i="30"/>
  <c r="IKJ20" i="30"/>
  <c r="IKK20" i="30"/>
  <c r="IKL20" i="30"/>
  <c r="IKM20" i="30"/>
  <c r="IKN20" i="30"/>
  <c r="IKO20" i="30"/>
  <c r="IKP20" i="30"/>
  <c r="IKQ20" i="30"/>
  <c r="IKR20" i="30"/>
  <c r="IKS20" i="30"/>
  <c r="IKT20" i="30"/>
  <c r="IKU20" i="30"/>
  <c r="IKV20" i="30"/>
  <c r="IKW20" i="30"/>
  <c r="IKX20" i="30"/>
  <c r="IKY20" i="30"/>
  <c r="IKZ20" i="30"/>
  <c r="ILA20" i="30"/>
  <c r="ILB20" i="30"/>
  <c r="ILC20" i="30"/>
  <c r="ILD20" i="30"/>
  <c r="ILE20" i="30"/>
  <c r="ILF20" i="30"/>
  <c r="ILG20" i="30"/>
  <c r="ILH20" i="30"/>
  <c r="ILI20" i="30"/>
  <c r="ILJ20" i="30"/>
  <c r="ILK20" i="30"/>
  <c r="ILL20" i="30"/>
  <c r="ILM20" i="30"/>
  <c r="ILN20" i="30"/>
  <c r="ILO20" i="30"/>
  <c r="ILP20" i="30"/>
  <c r="ILQ20" i="30"/>
  <c r="ILR20" i="30"/>
  <c r="ILS20" i="30"/>
  <c r="ILT20" i="30"/>
  <c r="ILU20" i="30"/>
  <c r="ILV20" i="30"/>
  <c r="ILW20" i="30"/>
  <c r="ILX20" i="30"/>
  <c r="ILY20" i="30"/>
  <c r="ILZ20" i="30"/>
  <c r="IMA20" i="30"/>
  <c r="IMB20" i="30"/>
  <c r="IMC20" i="30"/>
  <c r="IMD20" i="30"/>
  <c r="IME20" i="30"/>
  <c r="IMF20" i="30"/>
  <c r="IMG20" i="30"/>
  <c r="IMH20" i="30"/>
  <c r="IMI20" i="30"/>
  <c r="IMJ20" i="30"/>
  <c r="IMK20" i="30"/>
  <c r="IML20" i="30"/>
  <c r="IMM20" i="30"/>
  <c r="IMN20" i="30"/>
  <c r="IMO20" i="30"/>
  <c r="IMP20" i="30"/>
  <c r="IMQ20" i="30"/>
  <c r="IMR20" i="30"/>
  <c r="IMS20" i="30"/>
  <c r="IMT20" i="30"/>
  <c r="IMU20" i="30"/>
  <c r="IMV20" i="30"/>
  <c r="IMW20" i="30"/>
  <c r="IMX20" i="30"/>
  <c r="IMY20" i="30"/>
  <c r="IMZ20" i="30"/>
  <c r="INA20" i="30"/>
  <c r="INB20" i="30"/>
  <c r="INC20" i="30"/>
  <c r="IND20" i="30"/>
  <c r="INE20" i="30"/>
  <c r="INF20" i="30"/>
  <c r="ING20" i="30"/>
  <c r="INH20" i="30"/>
  <c r="INI20" i="30"/>
  <c r="INJ20" i="30"/>
  <c r="INK20" i="30"/>
  <c r="INL20" i="30"/>
  <c r="INM20" i="30"/>
  <c r="INN20" i="30"/>
  <c r="INO20" i="30"/>
  <c r="INP20" i="30"/>
  <c r="INQ20" i="30"/>
  <c r="INR20" i="30"/>
  <c r="INS20" i="30"/>
  <c r="INT20" i="30"/>
  <c r="INU20" i="30"/>
  <c r="INV20" i="30"/>
  <c r="INW20" i="30"/>
  <c r="INX20" i="30"/>
  <c r="INY20" i="30"/>
  <c r="INZ20" i="30"/>
  <c r="IOA20" i="30"/>
  <c r="IOB20" i="30"/>
  <c r="IOC20" i="30"/>
  <c r="IOD20" i="30"/>
  <c r="IOE20" i="30"/>
  <c r="IOF20" i="30"/>
  <c r="IOG20" i="30"/>
  <c r="IOH20" i="30"/>
  <c r="IOI20" i="30"/>
  <c r="IOJ20" i="30"/>
  <c r="IOK20" i="30"/>
  <c r="IOL20" i="30"/>
  <c r="IOM20" i="30"/>
  <c r="ION20" i="30"/>
  <c r="IOO20" i="30"/>
  <c r="IOP20" i="30"/>
  <c r="IOQ20" i="30"/>
  <c r="IOR20" i="30"/>
  <c r="IOS20" i="30"/>
  <c r="IOT20" i="30"/>
  <c r="IOU20" i="30"/>
  <c r="IOV20" i="30"/>
  <c r="IOW20" i="30"/>
  <c r="IOX20" i="30"/>
  <c r="IOY20" i="30"/>
  <c r="IOZ20" i="30"/>
  <c r="IPA20" i="30"/>
  <c r="IPB20" i="30"/>
  <c r="IPC20" i="30"/>
  <c r="IPD20" i="30"/>
  <c r="IPE20" i="30"/>
  <c r="IPF20" i="30"/>
  <c r="IPG20" i="30"/>
  <c r="IPH20" i="30"/>
  <c r="IPI20" i="30"/>
  <c r="IPJ20" i="30"/>
  <c r="IPK20" i="30"/>
  <c r="IPL20" i="30"/>
  <c r="IPM20" i="30"/>
  <c r="IPN20" i="30"/>
  <c r="IPO20" i="30"/>
  <c r="IPP20" i="30"/>
  <c r="IPQ20" i="30"/>
  <c r="IPR20" i="30"/>
  <c r="IPS20" i="30"/>
  <c r="IPT20" i="30"/>
  <c r="IPU20" i="30"/>
  <c r="IPV20" i="30"/>
  <c r="IPW20" i="30"/>
  <c r="IPX20" i="30"/>
  <c r="IPY20" i="30"/>
  <c r="IPZ20" i="30"/>
  <c r="IQA20" i="30"/>
  <c r="IQB20" i="30"/>
  <c r="IQC20" i="30"/>
  <c r="IQD20" i="30"/>
  <c r="IQE20" i="30"/>
  <c r="IQF20" i="30"/>
  <c r="IQG20" i="30"/>
  <c r="IQH20" i="30"/>
  <c r="IQI20" i="30"/>
  <c r="IQJ20" i="30"/>
  <c r="IQK20" i="30"/>
  <c r="IQL20" i="30"/>
  <c r="IQM20" i="30"/>
  <c r="IQN20" i="30"/>
  <c r="IQO20" i="30"/>
  <c r="IQP20" i="30"/>
  <c r="IQQ20" i="30"/>
  <c r="IQR20" i="30"/>
  <c r="IQS20" i="30"/>
  <c r="IQT20" i="30"/>
  <c r="IQU20" i="30"/>
  <c r="IQV20" i="30"/>
  <c r="IQW20" i="30"/>
  <c r="IQX20" i="30"/>
  <c r="IQY20" i="30"/>
  <c r="IQZ20" i="30"/>
  <c r="IRA20" i="30"/>
  <c r="IRB20" i="30"/>
  <c r="IRC20" i="30"/>
  <c r="IRD20" i="30"/>
  <c r="IRE20" i="30"/>
  <c r="IRF20" i="30"/>
  <c r="IRG20" i="30"/>
  <c r="IRH20" i="30"/>
  <c r="IRI20" i="30"/>
  <c r="IRJ20" i="30"/>
  <c r="IRK20" i="30"/>
  <c r="IRL20" i="30"/>
  <c r="IRM20" i="30"/>
  <c r="IRN20" i="30"/>
  <c r="IRO20" i="30"/>
  <c r="IRP20" i="30"/>
  <c r="IRQ20" i="30"/>
  <c r="IRR20" i="30"/>
  <c r="IRS20" i="30"/>
  <c r="IRT20" i="30"/>
  <c r="IRU20" i="30"/>
  <c r="IRV20" i="30"/>
  <c r="IRW20" i="30"/>
  <c r="IRX20" i="30"/>
  <c r="IRY20" i="30"/>
  <c r="IRZ20" i="30"/>
  <c r="ISA20" i="30"/>
  <c r="ISB20" i="30"/>
  <c r="ISC20" i="30"/>
  <c r="ISD20" i="30"/>
  <c r="ISE20" i="30"/>
  <c r="ISF20" i="30"/>
  <c r="ISG20" i="30"/>
  <c r="ISH20" i="30"/>
  <c r="ISI20" i="30"/>
  <c r="ISJ20" i="30"/>
  <c r="ISK20" i="30"/>
  <c r="ISL20" i="30"/>
  <c r="ISM20" i="30"/>
  <c r="ISN20" i="30"/>
  <c r="ISO20" i="30"/>
  <c r="ISP20" i="30"/>
  <c r="ISQ20" i="30"/>
  <c r="ISR20" i="30"/>
  <c r="ISS20" i="30"/>
  <c r="IST20" i="30"/>
  <c r="ISU20" i="30"/>
  <c r="ISV20" i="30"/>
  <c r="ISW20" i="30"/>
  <c r="ISX20" i="30"/>
  <c r="ISY20" i="30"/>
  <c r="ISZ20" i="30"/>
  <c r="ITA20" i="30"/>
  <c r="ITB20" i="30"/>
  <c r="ITC20" i="30"/>
  <c r="ITD20" i="30"/>
  <c r="ITE20" i="30"/>
  <c r="ITF20" i="30"/>
  <c r="ITG20" i="30"/>
  <c r="ITH20" i="30"/>
  <c r="ITI20" i="30"/>
  <c r="ITJ20" i="30"/>
  <c r="ITK20" i="30"/>
  <c r="ITL20" i="30"/>
  <c r="ITM20" i="30"/>
  <c r="ITN20" i="30"/>
  <c r="ITO20" i="30"/>
  <c r="ITP20" i="30"/>
  <c r="ITQ20" i="30"/>
  <c r="ITR20" i="30"/>
  <c r="ITS20" i="30"/>
  <c r="ITT20" i="30"/>
  <c r="ITU20" i="30"/>
  <c r="ITV20" i="30"/>
  <c r="ITW20" i="30"/>
  <c r="ITX20" i="30"/>
  <c r="ITY20" i="30"/>
  <c r="ITZ20" i="30"/>
  <c r="IUA20" i="30"/>
  <c r="IUB20" i="30"/>
  <c r="IUC20" i="30"/>
  <c r="IUD20" i="30"/>
  <c r="IUE20" i="30"/>
  <c r="IUF20" i="30"/>
  <c r="IUG20" i="30"/>
  <c r="IUH20" i="30"/>
  <c r="IUI20" i="30"/>
  <c r="IUJ20" i="30"/>
  <c r="IUK20" i="30"/>
  <c r="IUL20" i="30"/>
  <c r="IUM20" i="30"/>
  <c r="IUN20" i="30"/>
  <c r="IUO20" i="30"/>
  <c r="IUP20" i="30"/>
  <c r="IUQ20" i="30"/>
  <c r="IUR20" i="30"/>
  <c r="IUS20" i="30"/>
  <c r="IUT20" i="30"/>
  <c r="IUU20" i="30"/>
  <c r="IUV20" i="30"/>
  <c r="IUW20" i="30"/>
  <c r="IUX20" i="30"/>
  <c r="IUY20" i="30"/>
  <c r="IUZ20" i="30"/>
  <c r="IVA20" i="30"/>
  <c r="IVB20" i="30"/>
  <c r="IVC20" i="30"/>
  <c r="IVD20" i="30"/>
  <c r="IVE20" i="30"/>
  <c r="IVF20" i="30"/>
  <c r="IVG20" i="30"/>
  <c r="IVH20" i="30"/>
  <c r="IVI20" i="30"/>
  <c r="IVJ20" i="30"/>
  <c r="IVK20" i="30"/>
  <c r="IVL20" i="30"/>
  <c r="IVM20" i="30"/>
  <c r="IVN20" i="30"/>
  <c r="IVO20" i="30"/>
  <c r="IVP20" i="30"/>
  <c r="IVQ20" i="30"/>
  <c r="IVR20" i="30"/>
  <c r="IVS20" i="30"/>
  <c r="IVT20" i="30"/>
  <c r="IVU20" i="30"/>
  <c r="IVV20" i="30"/>
  <c r="IVW20" i="30"/>
  <c r="IVX20" i="30"/>
  <c r="IVY20" i="30"/>
  <c r="IVZ20" i="30"/>
  <c r="IWA20" i="30"/>
  <c r="IWB20" i="30"/>
  <c r="IWC20" i="30"/>
  <c r="IWD20" i="30"/>
  <c r="IWE20" i="30"/>
  <c r="IWF20" i="30"/>
  <c r="IWG20" i="30"/>
  <c r="IWH20" i="30"/>
  <c r="IWI20" i="30"/>
  <c r="IWJ20" i="30"/>
  <c r="IWK20" i="30"/>
  <c r="IWL20" i="30"/>
  <c r="IWM20" i="30"/>
  <c r="IWN20" i="30"/>
  <c r="IWO20" i="30"/>
  <c r="IWP20" i="30"/>
  <c r="IWQ20" i="30"/>
  <c r="IWR20" i="30"/>
  <c r="IWS20" i="30"/>
  <c r="IWT20" i="30"/>
  <c r="IWU20" i="30"/>
  <c r="IWV20" i="30"/>
  <c r="IWW20" i="30"/>
  <c r="IWX20" i="30"/>
  <c r="IWY20" i="30"/>
  <c r="IWZ20" i="30"/>
  <c r="IXA20" i="30"/>
  <c r="IXB20" i="30"/>
  <c r="IXC20" i="30"/>
  <c r="IXD20" i="30"/>
  <c r="IXE20" i="30"/>
  <c r="IXF20" i="30"/>
  <c r="IXG20" i="30"/>
  <c r="IXH20" i="30"/>
  <c r="IXI20" i="30"/>
  <c r="IXJ20" i="30"/>
  <c r="IXK20" i="30"/>
  <c r="IXL20" i="30"/>
  <c r="IXM20" i="30"/>
  <c r="IXN20" i="30"/>
  <c r="IXO20" i="30"/>
  <c r="IXP20" i="30"/>
  <c r="IXQ20" i="30"/>
  <c r="IXR20" i="30"/>
  <c r="IXS20" i="30"/>
  <c r="IXT20" i="30"/>
  <c r="IXU20" i="30"/>
  <c r="IXV20" i="30"/>
  <c r="IXW20" i="30"/>
  <c r="IXX20" i="30"/>
  <c r="IXY20" i="30"/>
  <c r="IXZ20" i="30"/>
  <c r="IYA20" i="30"/>
  <c r="IYB20" i="30"/>
  <c r="IYC20" i="30"/>
  <c r="IYD20" i="30"/>
  <c r="IYE20" i="30"/>
  <c r="IYF20" i="30"/>
  <c r="IYG20" i="30"/>
  <c r="IYH20" i="30"/>
  <c r="IYI20" i="30"/>
  <c r="IYJ20" i="30"/>
  <c r="IYK20" i="30"/>
  <c r="IYL20" i="30"/>
  <c r="IYM20" i="30"/>
  <c r="IYN20" i="30"/>
  <c r="IYO20" i="30"/>
  <c r="IYP20" i="30"/>
  <c r="IYQ20" i="30"/>
  <c r="IYR20" i="30"/>
  <c r="IYS20" i="30"/>
  <c r="IYT20" i="30"/>
  <c r="IYU20" i="30"/>
  <c r="IYV20" i="30"/>
  <c r="IYW20" i="30"/>
  <c r="IYX20" i="30"/>
  <c r="IYY20" i="30"/>
  <c r="IYZ20" i="30"/>
  <c r="IZA20" i="30"/>
  <c r="IZB20" i="30"/>
  <c r="IZC20" i="30"/>
  <c r="IZD20" i="30"/>
  <c r="IZE20" i="30"/>
  <c r="IZF20" i="30"/>
  <c r="IZG20" i="30"/>
  <c r="IZH20" i="30"/>
  <c r="IZI20" i="30"/>
  <c r="IZJ20" i="30"/>
  <c r="IZK20" i="30"/>
  <c r="IZL20" i="30"/>
  <c r="IZM20" i="30"/>
  <c r="IZN20" i="30"/>
  <c r="IZO20" i="30"/>
  <c r="IZP20" i="30"/>
  <c r="IZQ20" i="30"/>
  <c r="IZR20" i="30"/>
  <c r="IZS20" i="30"/>
  <c r="IZT20" i="30"/>
  <c r="IZU20" i="30"/>
  <c r="IZV20" i="30"/>
  <c r="IZW20" i="30"/>
  <c r="IZX20" i="30"/>
  <c r="IZY20" i="30"/>
  <c r="IZZ20" i="30"/>
  <c r="JAA20" i="30"/>
  <c r="JAB20" i="30"/>
  <c r="JAC20" i="30"/>
  <c r="JAD20" i="30"/>
  <c r="JAE20" i="30"/>
  <c r="JAF20" i="30"/>
  <c r="JAG20" i="30"/>
  <c r="JAH20" i="30"/>
  <c r="JAI20" i="30"/>
  <c r="JAJ20" i="30"/>
  <c r="JAK20" i="30"/>
  <c r="JAL20" i="30"/>
  <c r="JAM20" i="30"/>
  <c r="JAN20" i="30"/>
  <c r="JAO20" i="30"/>
  <c r="JAP20" i="30"/>
  <c r="JAQ20" i="30"/>
  <c r="JAR20" i="30"/>
  <c r="JAS20" i="30"/>
  <c r="JAT20" i="30"/>
  <c r="JAU20" i="30"/>
  <c r="JAV20" i="30"/>
  <c r="JAW20" i="30"/>
  <c r="JAX20" i="30"/>
  <c r="JAY20" i="30"/>
  <c r="JAZ20" i="30"/>
  <c r="JBA20" i="30"/>
  <c r="JBB20" i="30"/>
  <c r="JBC20" i="30"/>
  <c r="JBD20" i="30"/>
  <c r="JBE20" i="30"/>
  <c r="JBF20" i="30"/>
  <c r="JBG20" i="30"/>
  <c r="JBH20" i="30"/>
  <c r="JBI20" i="30"/>
  <c r="JBJ20" i="30"/>
  <c r="JBK20" i="30"/>
  <c r="JBL20" i="30"/>
  <c r="JBM20" i="30"/>
  <c r="JBN20" i="30"/>
  <c r="JBO20" i="30"/>
  <c r="JBP20" i="30"/>
  <c r="JBQ20" i="30"/>
  <c r="JBR20" i="30"/>
  <c r="JBS20" i="30"/>
  <c r="JBT20" i="30"/>
  <c r="JBU20" i="30"/>
  <c r="JBV20" i="30"/>
  <c r="JBW20" i="30"/>
  <c r="JBX20" i="30"/>
  <c r="JBY20" i="30"/>
  <c r="JBZ20" i="30"/>
  <c r="JCA20" i="30"/>
  <c r="JCB20" i="30"/>
  <c r="JCC20" i="30"/>
  <c r="JCD20" i="30"/>
  <c r="JCE20" i="30"/>
  <c r="JCF20" i="30"/>
  <c r="JCG20" i="30"/>
  <c r="JCH20" i="30"/>
  <c r="JCI20" i="30"/>
  <c r="JCJ20" i="30"/>
  <c r="JCK20" i="30"/>
  <c r="JCL20" i="30"/>
  <c r="JCM20" i="30"/>
  <c r="JCN20" i="30"/>
  <c r="JCO20" i="30"/>
  <c r="JCP20" i="30"/>
  <c r="JCQ20" i="30"/>
  <c r="JCR20" i="30"/>
  <c r="JCS20" i="30"/>
  <c r="JCT20" i="30"/>
  <c r="JCU20" i="30"/>
  <c r="JCV20" i="30"/>
  <c r="JCW20" i="30"/>
  <c r="JCX20" i="30"/>
  <c r="JCY20" i="30"/>
  <c r="JCZ20" i="30"/>
  <c r="JDA20" i="30"/>
  <c r="JDB20" i="30"/>
  <c r="JDC20" i="30"/>
  <c r="JDD20" i="30"/>
  <c r="JDE20" i="30"/>
  <c r="JDF20" i="30"/>
  <c r="JDG20" i="30"/>
  <c r="JDH20" i="30"/>
  <c r="JDI20" i="30"/>
  <c r="JDJ20" i="30"/>
  <c r="JDK20" i="30"/>
  <c r="JDL20" i="30"/>
  <c r="JDM20" i="30"/>
  <c r="JDN20" i="30"/>
  <c r="JDO20" i="30"/>
  <c r="JDP20" i="30"/>
  <c r="JDQ20" i="30"/>
  <c r="JDR20" i="30"/>
  <c r="JDS20" i="30"/>
  <c r="JDT20" i="30"/>
  <c r="JDU20" i="30"/>
  <c r="JDV20" i="30"/>
  <c r="JDW20" i="30"/>
  <c r="JDX20" i="30"/>
  <c r="JDY20" i="30"/>
  <c r="JDZ20" i="30"/>
  <c r="JEA20" i="30"/>
  <c r="JEB20" i="30"/>
  <c r="JEC20" i="30"/>
  <c r="JED20" i="30"/>
  <c r="JEE20" i="30"/>
  <c r="JEF20" i="30"/>
  <c r="JEG20" i="30"/>
  <c r="JEH20" i="30"/>
  <c r="JEI20" i="30"/>
  <c r="JEJ20" i="30"/>
  <c r="JEK20" i="30"/>
  <c r="JEL20" i="30"/>
  <c r="JEM20" i="30"/>
  <c r="JEN20" i="30"/>
  <c r="JEO20" i="30"/>
  <c r="JEP20" i="30"/>
  <c r="JEQ20" i="30"/>
  <c r="JER20" i="30"/>
  <c r="JES20" i="30"/>
  <c r="JET20" i="30"/>
  <c r="JEU20" i="30"/>
  <c r="JEV20" i="30"/>
  <c r="JEW20" i="30"/>
  <c r="JEX20" i="30"/>
  <c r="JEY20" i="30"/>
  <c r="JEZ20" i="30"/>
  <c r="JFA20" i="30"/>
  <c r="JFB20" i="30"/>
  <c r="JFC20" i="30"/>
  <c r="JFD20" i="30"/>
  <c r="JFE20" i="30"/>
  <c r="JFF20" i="30"/>
  <c r="JFG20" i="30"/>
  <c r="JFH20" i="30"/>
  <c r="JFI20" i="30"/>
  <c r="JFJ20" i="30"/>
  <c r="JFK20" i="30"/>
  <c r="JFL20" i="30"/>
  <c r="JFM20" i="30"/>
  <c r="JFN20" i="30"/>
  <c r="JFO20" i="30"/>
  <c r="JFP20" i="30"/>
  <c r="JFQ20" i="30"/>
  <c r="JFR20" i="30"/>
  <c r="JFS20" i="30"/>
  <c r="JFT20" i="30"/>
  <c r="JFU20" i="30"/>
  <c r="JFV20" i="30"/>
  <c r="JFW20" i="30"/>
  <c r="JFX20" i="30"/>
  <c r="JFY20" i="30"/>
  <c r="JFZ20" i="30"/>
  <c r="JGA20" i="30"/>
  <c r="JGB20" i="30"/>
  <c r="JGC20" i="30"/>
  <c r="JGD20" i="30"/>
  <c r="JGE20" i="30"/>
  <c r="JGF20" i="30"/>
  <c r="JGG20" i="30"/>
  <c r="JGH20" i="30"/>
  <c r="JGI20" i="30"/>
  <c r="JGJ20" i="30"/>
  <c r="JGK20" i="30"/>
  <c r="JGL20" i="30"/>
  <c r="JGM20" i="30"/>
  <c r="JGN20" i="30"/>
  <c r="JGO20" i="30"/>
  <c r="JGP20" i="30"/>
  <c r="JGQ20" i="30"/>
  <c r="JGR20" i="30"/>
  <c r="JGS20" i="30"/>
  <c r="JGT20" i="30"/>
  <c r="JGU20" i="30"/>
  <c r="JGV20" i="30"/>
  <c r="JGW20" i="30"/>
  <c r="JGX20" i="30"/>
  <c r="JGY20" i="30"/>
  <c r="JGZ20" i="30"/>
  <c r="JHA20" i="30"/>
  <c r="JHB20" i="30"/>
  <c r="JHC20" i="30"/>
  <c r="JHD20" i="30"/>
  <c r="JHE20" i="30"/>
  <c r="JHF20" i="30"/>
  <c r="JHG20" i="30"/>
  <c r="JHH20" i="30"/>
  <c r="JHI20" i="30"/>
  <c r="JHJ20" i="30"/>
  <c r="JHK20" i="30"/>
  <c r="JHL20" i="30"/>
  <c r="JHM20" i="30"/>
  <c r="JHN20" i="30"/>
  <c r="JHO20" i="30"/>
  <c r="JHP20" i="30"/>
  <c r="JHQ20" i="30"/>
  <c r="JHR20" i="30"/>
  <c r="JHS20" i="30"/>
  <c r="JHT20" i="30"/>
  <c r="JHU20" i="30"/>
  <c r="JHV20" i="30"/>
  <c r="JHW20" i="30"/>
  <c r="JHX20" i="30"/>
  <c r="JHY20" i="30"/>
  <c r="JHZ20" i="30"/>
  <c r="JIA20" i="30"/>
  <c r="JIB20" i="30"/>
  <c r="JIC20" i="30"/>
  <c r="JID20" i="30"/>
  <c r="JIE20" i="30"/>
  <c r="JIF20" i="30"/>
  <c r="JIG20" i="30"/>
  <c r="JIH20" i="30"/>
  <c r="JII20" i="30"/>
  <c r="JIJ20" i="30"/>
  <c r="JIK20" i="30"/>
  <c r="JIL20" i="30"/>
  <c r="JIM20" i="30"/>
  <c r="JIN20" i="30"/>
  <c r="JIO20" i="30"/>
  <c r="JIP20" i="30"/>
  <c r="JIQ20" i="30"/>
  <c r="JIR20" i="30"/>
  <c r="JIS20" i="30"/>
  <c r="JIT20" i="30"/>
  <c r="JIU20" i="30"/>
  <c r="JIV20" i="30"/>
  <c r="JIW20" i="30"/>
  <c r="JIX20" i="30"/>
  <c r="JIY20" i="30"/>
  <c r="JIZ20" i="30"/>
  <c r="JJA20" i="30"/>
  <c r="JJB20" i="30"/>
  <c r="JJC20" i="30"/>
  <c r="JJD20" i="30"/>
  <c r="JJE20" i="30"/>
  <c r="JJF20" i="30"/>
  <c r="JJG20" i="30"/>
  <c r="JJH20" i="30"/>
  <c r="JJI20" i="30"/>
  <c r="JJJ20" i="30"/>
  <c r="JJK20" i="30"/>
  <c r="JJL20" i="30"/>
  <c r="JJM20" i="30"/>
  <c r="JJN20" i="30"/>
  <c r="JJO20" i="30"/>
  <c r="JJP20" i="30"/>
  <c r="JJQ20" i="30"/>
  <c r="JJR20" i="30"/>
  <c r="JJS20" i="30"/>
  <c r="JJT20" i="30"/>
  <c r="JJU20" i="30"/>
  <c r="JJV20" i="30"/>
  <c r="JJW20" i="30"/>
  <c r="JJX20" i="30"/>
  <c r="JJY20" i="30"/>
  <c r="JJZ20" i="30"/>
  <c r="JKA20" i="30"/>
  <c r="JKB20" i="30"/>
  <c r="JKC20" i="30"/>
  <c r="JKD20" i="30"/>
  <c r="JKE20" i="30"/>
  <c r="JKF20" i="30"/>
  <c r="JKG20" i="30"/>
  <c r="JKH20" i="30"/>
  <c r="JKI20" i="30"/>
  <c r="JKJ20" i="30"/>
  <c r="JKK20" i="30"/>
  <c r="JKL20" i="30"/>
  <c r="JKM20" i="30"/>
  <c r="JKN20" i="30"/>
  <c r="JKO20" i="30"/>
  <c r="JKP20" i="30"/>
  <c r="JKQ20" i="30"/>
  <c r="JKR20" i="30"/>
  <c r="JKS20" i="30"/>
  <c r="JKT20" i="30"/>
  <c r="JKU20" i="30"/>
  <c r="JKV20" i="30"/>
  <c r="JKW20" i="30"/>
  <c r="JKX20" i="30"/>
  <c r="JKY20" i="30"/>
  <c r="JKZ20" i="30"/>
  <c r="JLA20" i="30"/>
  <c r="JLB20" i="30"/>
  <c r="JLC20" i="30"/>
  <c r="JLD20" i="30"/>
  <c r="JLE20" i="30"/>
  <c r="JLF20" i="30"/>
  <c r="JLG20" i="30"/>
  <c r="JLH20" i="30"/>
  <c r="JLI20" i="30"/>
  <c r="JLJ20" i="30"/>
  <c r="JLK20" i="30"/>
  <c r="JLL20" i="30"/>
  <c r="JLM20" i="30"/>
  <c r="JLN20" i="30"/>
  <c r="JLO20" i="30"/>
  <c r="JLP20" i="30"/>
  <c r="JLQ20" i="30"/>
  <c r="JLR20" i="30"/>
  <c r="JLS20" i="30"/>
  <c r="JLT20" i="30"/>
  <c r="JLU20" i="30"/>
  <c r="JLV20" i="30"/>
  <c r="JLW20" i="30"/>
  <c r="JLX20" i="30"/>
  <c r="JLY20" i="30"/>
  <c r="JLZ20" i="30"/>
  <c r="JMA20" i="30"/>
  <c r="JMB20" i="30"/>
  <c r="JMC20" i="30"/>
  <c r="JMD20" i="30"/>
  <c r="JME20" i="30"/>
  <c r="JMF20" i="30"/>
  <c r="JMG20" i="30"/>
  <c r="JMH20" i="30"/>
  <c r="JMI20" i="30"/>
  <c r="JMJ20" i="30"/>
  <c r="JMK20" i="30"/>
  <c r="JML20" i="30"/>
  <c r="JMM20" i="30"/>
  <c r="JMN20" i="30"/>
  <c r="JMO20" i="30"/>
  <c r="JMP20" i="30"/>
  <c r="JMQ20" i="30"/>
  <c r="JMR20" i="30"/>
  <c r="JMS20" i="30"/>
  <c r="JMT20" i="30"/>
  <c r="JMU20" i="30"/>
  <c r="JMV20" i="30"/>
  <c r="JMW20" i="30"/>
  <c r="JMX20" i="30"/>
  <c r="JMY20" i="30"/>
  <c r="JMZ20" i="30"/>
  <c r="JNA20" i="30"/>
  <c r="JNB20" i="30"/>
  <c r="JNC20" i="30"/>
  <c r="JND20" i="30"/>
  <c r="JNE20" i="30"/>
  <c r="JNF20" i="30"/>
  <c r="JNG20" i="30"/>
  <c r="JNH20" i="30"/>
  <c r="JNI20" i="30"/>
  <c r="JNJ20" i="30"/>
  <c r="JNK20" i="30"/>
  <c r="JNL20" i="30"/>
  <c r="JNM20" i="30"/>
  <c r="JNN20" i="30"/>
  <c r="JNO20" i="30"/>
  <c r="JNP20" i="30"/>
  <c r="JNQ20" i="30"/>
  <c r="JNR20" i="30"/>
  <c r="JNS20" i="30"/>
  <c r="JNT20" i="30"/>
  <c r="JNU20" i="30"/>
  <c r="JNV20" i="30"/>
  <c r="JNW20" i="30"/>
  <c r="JNX20" i="30"/>
  <c r="JNY20" i="30"/>
  <c r="JNZ20" i="30"/>
  <c r="JOA20" i="30"/>
  <c r="JOB20" i="30"/>
  <c r="JOC20" i="30"/>
  <c r="JOD20" i="30"/>
  <c r="JOE20" i="30"/>
  <c r="JOF20" i="30"/>
  <c r="JOG20" i="30"/>
  <c r="JOH20" i="30"/>
  <c r="JOI20" i="30"/>
  <c r="JOJ20" i="30"/>
  <c r="JOK20" i="30"/>
  <c r="JOL20" i="30"/>
  <c r="JOM20" i="30"/>
  <c r="JON20" i="30"/>
  <c r="JOO20" i="30"/>
  <c r="JOP20" i="30"/>
  <c r="JOQ20" i="30"/>
  <c r="JOR20" i="30"/>
  <c r="JOS20" i="30"/>
  <c r="JOT20" i="30"/>
  <c r="JOU20" i="30"/>
  <c r="JOV20" i="30"/>
  <c r="JOW20" i="30"/>
  <c r="JOX20" i="30"/>
  <c r="JOY20" i="30"/>
  <c r="JOZ20" i="30"/>
  <c r="JPA20" i="30"/>
  <c r="JPB20" i="30"/>
  <c r="JPC20" i="30"/>
  <c r="JPD20" i="30"/>
  <c r="JPE20" i="30"/>
  <c r="JPF20" i="30"/>
  <c r="JPG20" i="30"/>
  <c r="JPH20" i="30"/>
  <c r="JPI20" i="30"/>
  <c r="JPJ20" i="30"/>
  <c r="JPK20" i="30"/>
  <c r="JPL20" i="30"/>
  <c r="JPM20" i="30"/>
  <c r="JPN20" i="30"/>
  <c r="JPO20" i="30"/>
  <c r="JPP20" i="30"/>
  <c r="JPQ20" i="30"/>
  <c r="JPR20" i="30"/>
  <c r="JPS20" i="30"/>
  <c r="JPT20" i="30"/>
  <c r="JPU20" i="30"/>
  <c r="JPV20" i="30"/>
  <c r="JPW20" i="30"/>
  <c r="JPX20" i="30"/>
  <c r="JPY20" i="30"/>
  <c r="JPZ20" i="30"/>
  <c r="JQA20" i="30"/>
  <c r="JQB20" i="30"/>
  <c r="JQC20" i="30"/>
  <c r="JQD20" i="30"/>
  <c r="JQE20" i="30"/>
  <c r="JQF20" i="30"/>
  <c r="JQG20" i="30"/>
  <c r="JQH20" i="30"/>
  <c r="JQI20" i="30"/>
  <c r="JQJ20" i="30"/>
  <c r="JQK20" i="30"/>
  <c r="JQL20" i="30"/>
  <c r="JQM20" i="30"/>
  <c r="JQN20" i="30"/>
  <c r="JQO20" i="30"/>
  <c r="JQP20" i="30"/>
  <c r="JQQ20" i="30"/>
  <c r="JQR20" i="30"/>
  <c r="JQS20" i="30"/>
  <c r="JQT20" i="30"/>
  <c r="JQU20" i="30"/>
  <c r="JQV20" i="30"/>
  <c r="JQW20" i="30"/>
  <c r="JQX20" i="30"/>
  <c r="JQY20" i="30"/>
  <c r="JQZ20" i="30"/>
  <c r="JRA20" i="30"/>
  <c r="JRB20" i="30"/>
  <c r="JRC20" i="30"/>
  <c r="JRD20" i="30"/>
  <c r="JRE20" i="30"/>
  <c r="JRF20" i="30"/>
  <c r="JRG20" i="30"/>
  <c r="JRH20" i="30"/>
  <c r="JRI20" i="30"/>
  <c r="JRJ20" i="30"/>
  <c r="JRK20" i="30"/>
  <c r="JRL20" i="30"/>
  <c r="JRM20" i="30"/>
  <c r="JRN20" i="30"/>
  <c r="JRO20" i="30"/>
  <c r="JRP20" i="30"/>
  <c r="JRQ20" i="30"/>
  <c r="JRR20" i="30"/>
  <c r="JRS20" i="30"/>
  <c r="JRT20" i="30"/>
  <c r="JRU20" i="30"/>
  <c r="JRV20" i="30"/>
  <c r="JRW20" i="30"/>
  <c r="JRX20" i="30"/>
  <c r="JRY20" i="30"/>
  <c r="JRZ20" i="30"/>
  <c r="JSA20" i="30"/>
  <c r="JSB20" i="30"/>
  <c r="JSC20" i="30"/>
  <c r="JSD20" i="30"/>
  <c r="JSE20" i="30"/>
  <c r="JSF20" i="30"/>
  <c r="JSG20" i="30"/>
  <c r="JSH20" i="30"/>
  <c r="JSI20" i="30"/>
  <c r="JSJ20" i="30"/>
  <c r="JSK20" i="30"/>
  <c r="JSL20" i="30"/>
  <c r="JSM20" i="30"/>
  <c r="JSN20" i="30"/>
  <c r="JSO20" i="30"/>
  <c r="JSP20" i="30"/>
  <c r="JSQ20" i="30"/>
  <c r="JSR20" i="30"/>
  <c r="JSS20" i="30"/>
  <c r="JST20" i="30"/>
  <c r="JSU20" i="30"/>
  <c r="JSV20" i="30"/>
  <c r="JSW20" i="30"/>
  <c r="JSX20" i="30"/>
  <c r="JSY20" i="30"/>
  <c r="JSZ20" i="30"/>
  <c r="JTA20" i="30"/>
  <c r="JTB20" i="30"/>
  <c r="JTC20" i="30"/>
  <c r="JTD20" i="30"/>
  <c r="JTE20" i="30"/>
  <c r="JTF20" i="30"/>
  <c r="JTG20" i="30"/>
  <c r="JTH20" i="30"/>
  <c r="JTI20" i="30"/>
  <c r="JTJ20" i="30"/>
  <c r="JTK20" i="30"/>
  <c r="JTL20" i="30"/>
  <c r="JTM20" i="30"/>
  <c r="JTN20" i="30"/>
  <c r="JTO20" i="30"/>
  <c r="JTP20" i="30"/>
  <c r="JTQ20" i="30"/>
  <c r="JTR20" i="30"/>
  <c r="JTS20" i="30"/>
  <c r="JTT20" i="30"/>
  <c r="JTU20" i="30"/>
  <c r="JTV20" i="30"/>
  <c r="JTW20" i="30"/>
  <c r="JTX20" i="30"/>
  <c r="JTY20" i="30"/>
  <c r="JTZ20" i="30"/>
  <c r="JUA20" i="30"/>
  <c r="JUB20" i="30"/>
  <c r="JUC20" i="30"/>
  <c r="JUD20" i="30"/>
  <c r="JUE20" i="30"/>
  <c r="JUF20" i="30"/>
  <c r="JUG20" i="30"/>
  <c r="JUH20" i="30"/>
  <c r="JUI20" i="30"/>
  <c r="JUJ20" i="30"/>
  <c r="JUK20" i="30"/>
  <c r="JUL20" i="30"/>
  <c r="JUM20" i="30"/>
  <c r="JUN20" i="30"/>
  <c r="JUO20" i="30"/>
  <c r="JUP20" i="30"/>
  <c r="JUQ20" i="30"/>
  <c r="JUR20" i="30"/>
  <c r="JUS20" i="30"/>
  <c r="JUT20" i="30"/>
  <c r="JUU20" i="30"/>
  <c r="JUV20" i="30"/>
  <c r="JUW20" i="30"/>
  <c r="JUX20" i="30"/>
  <c r="JUY20" i="30"/>
  <c r="JUZ20" i="30"/>
  <c r="JVA20" i="30"/>
  <c r="JVB20" i="30"/>
  <c r="JVC20" i="30"/>
  <c r="JVD20" i="30"/>
  <c r="JVE20" i="30"/>
  <c r="JVF20" i="30"/>
  <c r="JVG20" i="30"/>
  <c r="JVH20" i="30"/>
  <c r="JVI20" i="30"/>
  <c r="JVJ20" i="30"/>
  <c r="JVK20" i="30"/>
  <c r="JVL20" i="30"/>
  <c r="JVM20" i="30"/>
  <c r="JVN20" i="30"/>
  <c r="JVO20" i="30"/>
  <c r="JVP20" i="30"/>
  <c r="JVQ20" i="30"/>
  <c r="JVR20" i="30"/>
  <c r="JVS20" i="30"/>
  <c r="JVT20" i="30"/>
  <c r="JVU20" i="30"/>
  <c r="JVV20" i="30"/>
  <c r="JVW20" i="30"/>
  <c r="JVX20" i="30"/>
  <c r="JVY20" i="30"/>
  <c r="JVZ20" i="30"/>
  <c r="JWA20" i="30"/>
  <c r="JWB20" i="30"/>
  <c r="JWC20" i="30"/>
  <c r="JWD20" i="30"/>
  <c r="JWE20" i="30"/>
  <c r="JWF20" i="30"/>
  <c r="JWG20" i="30"/>
  <c r="JWH20" i="30"/>
  <c r="JWI20" i="30"/>
  <c r="JWJ20" i="30"/>
  <c r="JWK20" i="30"/>
  <c r="JWL20" i="30"/>
  <c r="JWM20" i="30"/>
  <c r="JWN20" i="30"/>
  <c r="JWO20" i="30"/>
  <c r="JWP20" i="30"/>
  <c r="JWQ20" i="30"/>
  <c r="JWR20" i="30"/>
  <c r="JWS20" i="30"/>
  <c r="JWT20" i="30"/>
  <c r="JWU20" i="30"/>
  <c r="JWV20" i="30"/>
  <c r="JWW20" i="30"/>
  <c r="JWX20" i="30"/>
  <c r="JWY20" i="30"/>
  <c r="JWZ20" i="30"/>
  <c r="JXA20" i="30"/>
  <c r="JXB20" i="30"/>
  <c r="JXC20" i="30"/>
  <c r="JXD20" i="30"/>
  <c r="JXE20" i="30"/>
  <c r="JXF20" i="30"/>
  <c r="JXG20" i="30"/>
  <c r="JXH20" i="30"/>
  <c r="JXI20" i="30"/>
  <c r="JXJ20" i="30"/>
  <c r="JXK20" i="30"/>
  <c r="JXL20" i="30"/>
  <c r="JXM20" i="30"/>
  <c r="JXN20" i="30"/>
  <c r="JXO20" i="30"/>
  <c r="JXP20" i="30"/>
  <c r="JXQ20" i="30"/>
  <c r="JXR20" i="30"/>
  <c r="JXS20" i="30"/>
  <c r="JXT20" i="30"/>
  <c r="JXU20" i="30"/>
  <c r="JXV20" i="30"/>
  <c r="JXW20" i="30"/>
  <c r="JXX20" i="30"/>
  <c r="JXY20" i="30"/>
  <c r="JXZ20" i="30"/>
  <c r="JYA20" i="30"/>
  <c r="JYB20" i="30"/>
  <c r="JYC20" i="30"/>
  <c r="JYD20" i="30"/>
  <c r="JYE20" i="30"/>
  <c r="JYF20" i="30"/>
  <c r="JYG20" i="30"/>
  <c r="JYH20" i="30"/>
  <c r="JYI20" i="30"/>
  <c r="JYJ20" i="30"/>
  <c r="JYK20" i="30"/>
  <c r="JYL20" i="30"/>
  <c r="JYM20" i="30"/>
  <c r="JYN20" i="30"/>
  <c r="JYO20" i="30"/>
  <c r="JYP20" i="30"/>
  <c r="JYQ20" i="30"/>
  <c r="JYR20" i="30"/>
  <c r="JYS20" i="30"/>
  <c r="JYT20" i="30"/>
  <c r="JYU20" i="30"/>
  <c r="JYV20" i="30"/>
  <c r="JYW20" i="30"/>
  <c r="JYX20" i="30"/>
  <c r="JYY20" i="30"/>
  <c r="JYZ20" i="30"/>
  <c r="JZA20" i="30"/>
  <c r="JZB20" i="30"/>
  <c r="JZC20" i="30"/>
  <c r="JZD20" i="30"/>
  <c r="JZE20" i="30"/>
  <c r="JZF20" i="30"/>
  <c r="JZG20" i="30"/>
  <c r="JZH20" i="30"/>
  <c r="JZI20" i="30"/>
  <c r="JZJ20" i="30"/>
  <c r="JZK20" i="30"/>
  <c r="JZL20" i="30"/>
  <c r="JZM20" i="30"/>
  <c r="JZN20" i="30"/>
  <c r="JZO20" i="30"/>
  <c r="JZP20" i="30"/>
  <c r="JZQ20" i="30"/>
  <c r="JZR20" i="30"/>
  <c r="JZS20" i="30"/>
  <c r="JZT20" i="30"/>
  <c r="JZU20" i="30"/>
  <c r="JZV20" i="30"/>
  <c r="JZW20" i="30"/>
  <c r="JZX20" i="30"/>
  <c r="JZY20" i="30"/>
  <c r="JZZ20" i="30"/>
  <c r="KAA20" i="30"/>
  <c r="KAB20" i="30"/>
  <c r="KAC20" i="30"/>
  <c r="KAD20" i="30"/>
  <c r="KAE20" i="30"/>
  <c r="KAF20" i="30"/>
  <c r="KAG20" i="30"/>
  <c r="KAH20" i="30"/>
  <c r="KAI20" i="30"/>
  <c r="KAJ20" i="30"/>
  <c r="KAK20" i="30"/>
  <c r="KAL20" i="30"/>
  <c r="KAM20" i="30"/>
  <c r="KAN20" i="30"/>
  <c r="KAO20" i="30"/>
  <c r="KAP20" i="30"/>
  <c r="KAQ20" i="30"/>
  <c r="KAR20" i="30"/>
  <c r="KAS20" i="30"/>
  <c r="KAT20" i="30"/>
  <c r="KAU20" i="30"/>
  <c r="KAV20" i="30"/>
  <c r="KAW20" i="30"/>
  <c r="KAX20" i="30"/>
  <c r="KAY20" i="30"/>
  <c r="KAZ20" i="30"/>
  <c r="KBA20" i="30"/>
  <c r="KBB20" i="30"/>
  <c r="KBC20" i="30"/>
  <c r="KBD20" i="30"/>
  <c r="KBE20" i="30"/>
  <c r="KBF20" i="30"/>
  <c r="KBG20" i="30"/>
  <c r="KBH20" i="30"/>
  <c r="KBI20" i="30"/>
  <c r="KBJ20" i="30"/>
  <c r="KBK20" i="30"/>
  <c r="KBL20" i="30"/>
  <c r="KBM20" i="30"/>
  <c r="KBN20" i="30"/>
  <c r="KBO20" i="30"/>
  <c r="KBP20" i="30"/>
  <c r="KBQ20" i="30"/>
  <c r="KBR20" i="30"/>
  <c r="KBS20" i="30"/>
  <c r="KBT20" i="30"/>
  <c r="KBU20" i="30"/>
  <c r="KBV20" i="30"/>
  <c r="KBW20" i="30"/>
  <c r="KBX20" i="30"/>
  <c r="KBY20" i="30"/>
  <c r="KBZ20" i="30"/>
  <c r="KCA20" i="30"/>
  <c r="KCB20" i="30"/>
  <c r="KCC20" i="30"/>
  <c r="KCD20" i="30"/>
  <c r="KCE20" i="30"/>
  <c r="KCF20" i="30"/>
  <c r="KCG20" i="30"/>
  <c r="KCH20" i="30"/>
  <c r="KCI20" i="30"/>
  <c r="KCJ20" i="30"/>
  <c r="KCK20" i="30"/>
  <c r="KCL20" i="30"/>
  <c r="KCM20" i="30"/>
  <c r="KCN20" i="30"/>
  <c r="KCO20" i="30"/>
  <c r="KCP20" i="30"/>
  <c r="KCQ20" i="30"/>
  <c r="KCR20" i="30"/>
  <c r="KCS20" i="30"/>
  <c r="KCT20" i="30"/>
  <c r="KCU20" i="30"/>
  <c r="KCV20" i="30"/>
  <c r="KCW20" i="30"/>
  <c r="KCX20" i="30"/>
  <c r="KCY20" i="30"/>
  <c r="KCZ20" i="30"/>
  <c r="KDA20" i="30"/>
  <c r="KDB20" i="30"/>
  <c r="KDC20" i="30"/>
  <c r="KDD20" i="30"/>
  <c r="KDE20" i="30"/>
  <c r="KDF20" i="30"/>
  <c r="KDG20" i="30"/>
  <c r="KDH20" i="30"/>
  <c r="KDI20" i="30"/>
  <c r="KDJ20" i="30"/>
  <c r="KDK20" i="30"/>
  <c r="KDL20" i="30"/>
  <c r="KDM20" i="30"/>
  <c r="KDN20" i="30"/>
  <c r="KDO20" i="30"/>
  <c r="KDP20" i="30"/>
  <c r="KDQ20" i="30"/>
  <c r="KDR20" i="30"/>
  <c r="KDS20" i="30"/>
  <c r="KDT20" i="30"/>
  <c r="KDU20" i="30"/>
  <c r="KDV20" i="30"/>
  <c r="KDW20" i="30"/>
  <c r="KDX20" i="30"/>
  <c r="KDY20" i="30"/>
  <c r="KDZ20" i="30"/>
  <c r="KEA20" i="30"/>
  <c r="KEB20" i="30"/>
  <c r="KEC20" i="30"/>
  <c r="KED20" i="30"/>
  <c r="KEE20" i="30"/>
  <c r="KEF20" i="30"/>
  <c r="KEG20" i="30"/>
  <c r="KEH20" i="30"/>
  <c r="KEI20" i="30"/>
  <c r="KEJ20" i="30"/>
  <c r="KEK20" i="30"/>
  <c r="KEL20" i="30"/>
  <c r="KEM20" i="30"/>
  <c r="KEN20" i="30"/>
  <c r="KEO20" i="30"/>
  <c r="KEP20" i="30"/>
  <c r="KEQ20" i="30"/>
  <c r="KER20" i="30"/>
  <c r="KES20" i="30"/>
  <c r="KET20" i="30"/>
  <c r="KEU20" i="30"/>
  <c r="KEV20" i="30"/>
  <c r="KEW20" i="30"/>
  <c r="KEX20" i="30"/>
  <c r="KEY20" i="30"/>
  <c r="KEZ20" i="30"/>
  <c r="KFA20" i="30"/>
  <c r="KFB20" i="30"/>
  <c r="KFC20" i="30"/>
  <c r="KFD20" i="30"/>
  <c r="KFE20" i="30"/>
  <c r="KFF20" i="30"/>
  <c r="KFG20" i="30"/>
  <c r="KFH20" i="30"/>
  <c r="KFI20" i="30"/>
  <c r="KFJ20" i="30"/>
  <c r="KFK20" i="30"/>
  <c r="KFL20" i="30"/>
  <c r="KFM20" i="30"/>
  <c r="KFN20" i="30"/>
  <c r="KFO20" i="30"/>
  <c r="KFP20" i="30"/>
  <c r="KFQ20" i="30"/>
  <c r="KFR20" i="30"/>
  <c r="KFS20" i="30"/>
  <c r="KFT20" i="30"/>
  <c r="KFU20" i="30"/>
  <c r="KFV20" i="30"/>
  <c r="KFW20" i="30"/>
  <c r="KFX20" i="30"/>
  <c r="KFY20" i="30"/>
  <c r="KFZ20" i="30"/>
  <c r="KGA20" i="30"/>
  <c r="KGB20" i="30"/>
  <c r="KGC20" i="30"/>
  <c r="KGD20" i="30"/>
  <c r="KGE20" i="30"/>
  <c r="KGF20" i="30"/>
  <c r="KGG20" i="30"/>
  <c r="KGH20" i="30"/>
  <c r="KGI20" i="30"/>
  <c r="KGJ20" i="30"/>
  <c r="KGK20" i="30"/>
  <c r="KGL20" i="30"/>
  <c r="KGM20" i="30"/>
  <c r="KGN20" i="30"/>
  <c r="KGO20" i="30"/>
  <c r="KGP20" i="30"/>
  <c r="KGQ20" i="30"/>
  <c r="KGR20" i="30"/>
  <c r="KGS20" i="30"/>
  <c r="KGT20" i="30"/>
  <c r="KGU20" i="30"/>
  <c r="KGV20" i="30"/>
  <c r="KGW20" i="30"/>
  <c r="KGX20" i="30"/>
  <c r="KGY20" i="30"/>
  <c r="KGZ20" i="30"/>
  <c r="KHA20" i="30"/>
  <c r="KHB20" i="30"/>
  <c r="KHC20" i="30"/>
  <c r="KHD20" i="30"/>
  <c r="KHE20" i="30"/>
  <c r="KHF20" i="30"/>
  <c r="KHG20" i="30"/>
  <c r="KHH20" i="30"/>
  <c r="KHI20" i="30"/>
  <c r="KHJ20" i="30"/>
  <c r="KHK20" i="30"/>
  <c r="KHL20" i="30"/>
  <c r="KHM20" i="30"/>
  <c r="KHN20" i="30"/>
  <c r="KHO20" i="30"/>
  <c r="KHP20" i="30"/>
  <c r="KHQ20" i="30"/>
  <c r="KHR20" i="30"/>
  <c r="KHS20" i="30"/>
  <c r="KHT20" i="30"/>
  <c r="KHU20" i="30"/>
  <c r="KHV20" i="30"/>
  <c r="KHW20" i="30"/>
  <c r="KHX20" i="30"/>
  <c r="KHY20" i="30"/>
  <c r="KHZ20" i="30"/>
  <c r="KIA20" i="30"/>
  <c r="KIB20" i="30"/>
  <c r="KIC20" i="30"/>
  <c r="KID20" i="30"/>
  <c r="KIE20" i="30"/>
  <c r="KIF20" i="30"/>
  <c r="KIG20" i="30"/>
  <c r="KIH20" i="30"/>
  <c r="KII20" i="30"/>
  <c r="KIJ20" i="30"/>
  <c r="KIK20" i="30"/>
  <c r="KIL20" i="30"/>
  <c r="KIM20" i="30"/>
  <c r="KIN20" i="30"/>
  <c r="KIO20" i="30"/>
  <c r="KIP20" i="30"/>
  <c r="KIQ20" i="30"/>
  <c r="KIR20" i="30"/>
  <c r="KIS20" i="30"/>
  <c r="KIT20" i="30"/>
  <c r="KIU20" i="30"/>
  <c r="KIV20" i="30"/>
  <c r="KIW20" i="30"/>
  <c r="KIX20" i="30"/>
  <c r="KIY20" i="30"/>
  <c r="KIZ20" i="30"/>
  <c r="KJA20" i="30"/>
  <c r="KJB20" i="30"/>
  <c r="KJC20" i="30"/>
  <c r="KJD20" i="30"/>
  <c r="KJE20" i="30"/>
  <c r="KJF20" i="30"/>
  <c r="KJG20" i="30"/>
  <c r="KJH20" i="30"/>
  <c r="KJI20" i="30"/>
  <c r="KJJ20" i="30"/>
  <c r="KJK20" i="30"/>
  <c r="KJL20" i="30"/>
  <c r="KJM20" i="30"/>
  <c r="KJN20" i="30"/>
  <c r="KJO20" i="30"/>
  <c r="KJP20" i="30"/>
  <c r="KJQ20" i="30"/>
  <c r="KJR20" i="30"/>
  <c r="KJS20" i="30"/>
  <c r="KJT20" i="30"/>
  <c r="KJU20" i="30"/>
  <c r="KJV20" i="30"/>
  <c r="KJW20" i="30"/>
  <c r="KJX20" i="30"/>
  <c r="KJY20" i="30"/>
  <c r="KJZ20" i="30"/>
  <c r="KKA20" i="30"/>
  <c r="KKB20" i="30"/>
  <c r="KKC20" i="30"/>
  <c r="KKD20" i="30"/>
  <c r="KKE20" i="30"/>
  <c r="KKF20" i="30"/>
  <c r="KKG20" i="30"/>
  <c r="KKH20" i="30"/>
  <c r="KKI20" i="30"/>
  <c r="KKJ20" i="30"/>
  <c r="KKK20" i="30"/>
  <c r="KKL20" i="30"/>
  <c r="KKM20" i="30"/>
  <c r="KKN20" i="30"/>
  <c r="KKO20" i="30"/>
  <c r="KKP20" i="30"/>
  <c r="KKQ20" i="30"/>
  <c r="KKR20" i="30"/>
  <c r="KKS20" i="30"/>
  <c r="KKT20" i="30"/>
  <c r="KKU20" i="30"/>
  <c r="KKV20" i="30"/>
  <c r="KKW20" i="30"/>
  <c r="KKX20" i="30"/>
  <c r="KKY20" i="30"/>
  <c r="KKZ20" i="30"/>
  <c r="KLA20" i="30"/>
  <c r="KLB20" i="30"/>
  <c r="KLC20" i="30"/>
  <c r="KLD20" i="30"/>
  <c r="KLE20" i="30"/>
  <c r="KLF20" i="30"/>
  <c r="KLG20" i="30"/>
  <c r="KLH20" i="30"/>
  <c r="KLI20" i="30"/>
  <c r="KLJ20" i="30"/>
  <c r="KLK20" i="30"/>
  <c r="KLL20" i="30"/>
  <c r="KLM20" i="30"/>
  <c r="KLN20" i="30"/>
  <c r="KLO20" i="30"/>
  <c r="KLP20" i="30"/>
  <c r="KLQ20" i="30"/>
  <c r="KLR20" i="30"/>
  <c r="KLS20" i="30"/>
  <c r="KLT20" i="30"/>
  <c r="KLU20" i="30"/>
  <c r="KLV20" i="30"/>
  <c r="KLW20" i="30"/>
  <c r="KLX20" i="30"/>
  <c r="KLY20" i="30"/>
  <c r="KLZ20" i="30"/>
  <c r="KMA20" i="30"/>
  <c r="KMB20" i="30"/>
  <c r="KMC20" i="30"/>
  <c r="KMD20" i="30"/>
  <c r="KME20" i="30"/>
  <c r="KMF20" i="30"/>
  <c r="KMG20" i="30"/>
  <c r="KMH20" i="30"/>
  <c r="KMI20" i="30"/>
  <c r="KMJ20" i="30"/>
  <c r="KMK20" i="30"/>
  <c r="KML20" i="30"/>
  <c r="KMM20" i="30"/>
  <c r="KMN20" i="30"/>
  <c r="KMO20" i="30"/>
  <c r="KMP20" i="30"/>
  <c r="KMQ20" i="30"/>
  <c r="KMR20" i="30"/>
  <c r="KMS20" i="30"/>
  <c r="KMT20" i="30"/>
  <c r="KMU20" i="30"/>
  <c r="KMV20" i="30"/>
  <c r="KMW20" i="30"/>
  <c r="KMX20" i="30"/>
  <c r="KMY20" i="30"/>
  <c r="KMZ20" i="30"/>
  <c r="KNA20" i="30"/>
  <c r="KNB20" i="30"/>
  <c r="KNC20" i="30"/>
  <c r="KND20" i="30"/>
  <c r="KNE20" i="30"/>
  <c r="KNF20" i="30"/>
  <c r="KNG20" i="30"/>
  <c r="KNH20" i="30"/>
  <c r="KNI20" i="30"/>
  <c r="KNJ20" i="30"/>
  <c r="KNK20" i="30"/>
  <c r="KNL20" i="30"/>
  <c r="KNM20" i="30"/>
  <c r="KNN20" i="30"/>
  <c r="KNO20" i="30"/>
  <c r="KNP20" i="30"/>
  <c r="KNQ20" i="30"/>
  <c r="KNR20" i="30"/>
  <c r="KNS20" i="30"/>
  <c r="KNT20" i="30"/>
  <c r="KNU20" i="30"/>
  <c r="KNV20" i="30"/>
  <c r="KNW20" i="30"/>
  <c r="KNX20" i="30"/>
  <c r="KNY20" i="30"/>
  <c r="KNZ20" i="30"/>
  <c r="KOA20" i="30"/>
  <c r="KOB20" i="30"/>
  <c r="KOC20" i="30"/>
  <c r="KOD20" i="30"/>
  <c r="KOE20" i="30"/>
  <c r="KOF20" i="30"/>
  <c r="KOG20" i="30"/>
  <c r="KOH20" i="30"/>
  <c r="KOI20" i="30"/>
  <c r="KOJ20" i="30"/>
  <c r="KOK20" i="30"/>
  <c r="KOL20" i="30"/>
  <c r="KOM20" i="30"/>
  <c r="KON20" i="30"/>
  <c r="KOO20" i="30"/>
  <c r="KOP20" i="30"/>
  <c r="KOQ20" i="30"/>
  <c r="KOR20" i="30"/>
  <c r="KOS20" i="30"/>
  <c r="KOT20" i="30"/>
  <c r="KOU20" i="30"/>
  <c r="KOV20" i="30"/>
  <c r="KOW20" i="30"/>
  <c r="KOX20" i="30"/>
  <c r="KOY20" i="30"/>
  <c r="KOZ20" i="30"/>
  <c r="KPA20" i="30"/>
  <c r="KPB20" i="30"/>
  <c r="KPC20" i="30"/>
  <c r="KPD20" i="30"/>
  <c r="KPE20" i="30"/>
  <c r="KPF20" i="30"/>
  <c r="KPG20" i="30"/>
  <c r="KPH20" i="30"/>
  <c r="KPI20" i="30"/>
  <c r="KPJ20" i="30"/>
  <c r="KPK20" i="30"/>
  <c r="KPL20" i="30"/>
  <c r="KPM20" i="30"/>
  <c r="KPN20" i="30"/>
  <c r="KPO20" i="30"/>
  <c r="KPP20" i="30"/>
  <c r="KPQ20" i="30"/>
  <c r="KPR20" i="30"/>
  <c r="KPS20" i="30"/>
  <c r="KPT20" i="30"/>
  <c r="KPU20" i="30"/>
  <c r="KPV20" i="30"/>
  <c r="KPW20" i="30"/>
  <c r="KPX20" i="30"/>
  <c r="KPY20" i="30"/>
  <c r="KPZ20" i="30"/>
  <c r="KQA20" i="30"/>
  <c r="KQB20" i="30"/>
  <c r="KQC20" i="30"/>
  <c r="KQD20" i="30"/>
  <c r="KQE20" i="30"/>
  <c r="KQF20" i="30"/>
  <c r="KQG20" i="30"/>
  <c r="KQH20" i="30"/>
  <c r="KQI20" i="30"/>
  <c r="KQJ20" i="30"/>
  <c r="KQK20" i="30"/>
  <c r="KQL20" i="30"/>
  <c r="KQM20" i="30"/>
  <c r="KQN20" i="30"/>
  <c r="KQO20" i="30"/>
  <c r="KQP20" i="30"/>
  <c r="KQQ20" i="30"/>
  <c r="KQR20" i="30"/>
  <c r="KQS20" i="30"/>
  <c r="KQT20" i="30"/>
  <c r="KQU20" i="30"/>
  <c r="KQV20" i="30"/>
  <c r="KQW20" i="30"/>
  <c r="KQX20" i="30"/>
  <c r="KQY20" i="30"/>
  <c r="KQZ20" i="30"/>
  <c r="KRA20" i="30"/>
  <c r="KRB20" i="30"/>
  <c r="KRC20" i="30"/>
  <c r="KRD20" i="30"/>
  <c r="KRE20" i="30"/>
  <c r="KRF20" i="30"/>
  <c r="KRG20" i="30"/>
  <c r="KRH20" i="30"/>
  <c r="KRI20" i="30"/>
  <c r="KRJ20" i="30"/>
  <c r="KRK20" i="30"/>
  <c r="KRL20" i="30"/>
  <c r="KRM20" i="30"/>
  <c r="KRN20" i="30"/>
  <c r="KRO20" i="30"/>
  <c r="KRP20" i="30"/>
  <c r="KRQ20" i="30"/>
  <c r="KRR20" i="30"/>
  <c r="KRS20" i="30"/>
  <c r="KRT20" i="30"/>
  <c r="KRU20" i="30"/>
  <c r="KRV20" i="30"/>
  <c r="KRW20" i="30"/>
  <c r="KRX20" i="30"/>
  <c r="KRY20" i="30"/>
  <c r="KRZ20" i="30"/>
  <c r="KSA20" i="30"/>
  <c r="KSB20" i="30"/>
  <c r="KSC20" i="30"/>
  <c r="KSD20" i="30"/>
  <c r="KSE20" i="30"/>
  <c r="KSF20" i="30"/>
  <c r="KSG20" i="30"/>
  <c r="KSH20" i="30"/>
  <c r="KSI20" i="30"/>
  <c r="KSJ20" i="30"/>
  <c r="KSK20" i="30"/>
  <c r="KSL20" i="30"/>
  <c r="KSM20" i="30"/>
  <c r="KSN20" i="30"/>
  <c r="KSO20" i="30"/>
  <c r="KSP20" i="30"/>
  <c r="KSQ20" i="30"/>
  <c r="KSR20" i="30"/>
  <c r="KSS20" i="30"/>
  <c r="KST20" i="30"/>
  <c r="KSU20" i="30"/>
  <c r="KSV20" i="30"/>
  <c r="KSW20" i="30"/>
  <c r="KSX20" i="30"/>
  <c r="KSY20" i="30"/>
  <c r="KSZ20" i="30"/>
  <c r="KTA20" i="30"/>
  <c r="KTB20" i="30"/>
  <c r="KTC20" i="30"/>
  <c r="KTD20" i="30"/>
  <c r="KTE20" i="30"/>
  <c r="KTF20" i="30"/>
  <c r="KTG20" i="30"/>
  <c r="KTH20" i="30"/>
  <c r="KTI20" i="30"/>
  <c r="KTJ20" i="30"/>
  <c r="KTK20" i="30"/>
  <c r="KTL20" i="30"/>
  <c r="KTM20" i="30"/>
  <c r="KTN20" i="30"/>
  <c r="KTO20" i="30"/>
  <c r="KTP20" i="30"/>
  <c r="KTQ20" i="30"/>
  <c r="KTR20" i="30"/>
  <c r="KTS20" i="30"/>
  <c r="KTT20" i="30"/>
  <c r="KTU20" i="30"/>
  <c r="KTV20" i="30"/>
  <c r="KTW20" i="30"/>
  <c r="KTX20" i="30"/>
  <c r="KTY20" i="30"/>
  <c r="KTZ20" i="30"/>
  <c r="KUA20" i="30"/>
  <c r="KUB20" i="30"/>
  <c r="KUC20" i="30"/>
  <c r="KUD20" i="30"/>
  <c r="KUE20" i="30"/>
  <c r="KUF20" i="30"/>
  <c r="KUG20" i="30"/>
  <c r="KUH20" i="30"/>
  <c r="KUI20" i="30"/>
  <c r="KUJ20" i="30"/>
  <c r="KUK20" i="30"/>
  <c r="KUL20" i="30"/>
  <c r="KUM20" i="30"/>
  <c r="KUN20" i="30"/>
  <c r="KUO20" i="30"/>
  <c r="KUP20" i="30"/>
  <c r="KUQ20" i="30"/>
  <c r="KUR20" i="30"/>
  <c r="KUS20" i="30"/>
  <c r="KUT20" i="30"/>
  <c r="KUU20" i="30"/>
  <c r="KUV20" i="30"/>
  <c r="KUW20" i="30"/>
  <c r="KUX20" i="30"/>
  <c r="KUY20" i="30"/>
  <c r="KUZ20" i="30"/>
  <c r="KVA20" i="30"/>
  <c r="KVB20" i="30"/>
  <c r="KVC20" i="30"/>
  <c r="KVD20" i="30"/>
  <c r="KVE20" i="30"/>
  <c r="KVF20" i="30"/>
  <c r="KVG20" i="30"/>
  <c r="KVH20" i="30"/>
  <c r="KVI20" i="30"/>
  <c r="KVJ20" i="30"/>
  <c r="KVK20" i="30"/>
  <c r="KVL20" i="30"/>
  <c r="KVM20" i="30"/>
  <c r="KVN20" i="30"/>
  <c r="KVO20" i="30"/>
  <c r="KVP20" i="30"/>
  <c r="KVQ20" i="30"/>
  <c r="KVR20" i="30"/>
  <c r="KVS20" i="30"/>
  <c r="KVT20" i="30"/>
  <c r="KVU20" i="30"/>
  <c r="KVV20" i="30"/>
  <c r="KVW20" i="30"/>
  <c r="KVX20" i="30"/>
  <c r="KVY20" i="30"/>
  <c r="KVZ20" i="30"/>
  <c r="KWA20" i="30"/>
  <c r="KWB20" i="30"/>
  <c r="KWC20" i="30"/>
  <c r="KWD20" i="30"/>
  <c r="KWE20" i="30"/>
  <c r="KWF20" i="30"/>
  <c r="KWG20" i="30"/>
  <c r="KWH20" i="30"/>
  <c r="KWI20" i="30"/>
  <c r="KWJ20" i="30"/>
  <c r="KWK20" i="30"/>
  <c r="KWL20" i="30"/>
  <c r="KWM20" i="30"/>
  <c r="KWN20" i="30"/>
  <c r="KWO20" i="30"/>
  <c r="KWP20" i="30"/>
  <c r="KWQ20" i="30"/>
  <c r="KWR20" i="30"/>
  <c r="KWS20" i="30"/>
  <c r="KWT20" i="30"/>
  <c r="KWU20" i="30"/>
  <c r="KWV20" i="30"/>
  <c r="KWW20" i="30"/>
  <c r="KWX20" i="30"/>
  <c r="KWY20" i="30"/>
  <c r="KWZ20" i="30"/>
  <c r="KXA20" i="30"/>
  <c r="KXB20" i="30"/>
  <c r="KXC20" i="30"/>
  <c r="KXD20" i="30"/>
  <c r="KXE20" i="30"/>
  <c r="KXF20" i="30"/>
  <c r="KXG20" i="30"/>
  <c r="KXH20" i="30"/>
  <c r="KXI20" i="30"/>
  <c r="KXJ20" i="30"/>
  <c r="KXK20" i="30"/>
  <c r="KXL20" i="30"/>
  <c r="KXM20" i="30"/>
  <c r="KXN20" i="30"/>
  <c r="KXO20" i="30"/>
  <c r="KXP20" i="30"/>
  <c r="KXQ20" i="30"/>
  <c r="KXR20" i="30"/>
  <c r="KXS20" i="30"/>
  <c r="KXT20" i="30"/>
  <c r="KXU20" i="30"/>
  <c r="KXV20" i="30"/>
  <c r="KXW20" i="30"/>
  <c r="KXX20" i="30"/>
  <c r="KXY20" i="30"/>
  <c r="KXZ20" i="30"/>
  <c r="KYA20" i="30"/>
  <c r="KYB20" i="30"/>
  <c r="KYC20" i="30"/>
  <c r="KYD20" i="30"/>
  <c r="KYE20" i="30"/>
  <c r="KYF20" i="30"/>
  <c r="KYG20" i="30"/>
  <c r="KYH20" i="30"/>
  <c r="KYI20" i="30"/>
  <c r="KYJ20" i="30"/>
  <c r="KYK20" i="30"/>
  <c r="KYL20" i="30"/>
  <c r="KYM20" i="30"/>
  <c r="KYN20" i="30"/>
  <c r="KYO20" i="30"/>
  <c r="KYP20" i="30"/>
  <c r="KYQ20" i="30"/>
  <c r="KYR20" i="30"/>
  <c r="KYS20" i="30"/>
  <c r="KYT20" i="30"/>
  <c r="KYU20" i="30"/>
  <c r="KYV20" i="30"/>
  <c r="KYW20" i="30"/>
  <c r="KYX20" i="30"/>
  <c r="KYY20" i="30"/>
  <c r="KYZ20" i="30"/>
  <c r="KZA20" i="30"/>
  <c r="KZB20" i="30"/>
  <c r="KZC20" i="30"/>
  <c r="KZD20" i="30"/>
  <c r="KZE20" i="30"/>
  <c r="KZF20" i="30"/>
  <c r="KZG20" i="30"/>
  <c r="KZH20" i="30"/>
  <c r="KZI20" i="30"/>
  <c r="KZJ20" i="30"/>
  <c r="KZK20" i="30"/>
  <c r="KZL20" i="30"/>
  <c r="KZM20" i="30"/>
  <c r="KZN20" i="30"/>
  <c r="KZO20" i="30"/>
  <c r="KZP20" i="30"/>
  <c r="KZQ20" i="30"/>
  <c r="KZR20" i="30"/>
  <c r="KZS20" i="30"/>
  <c r="KZT20" i="30"/>
  <c r="KZU20" i="30"/>
  <c r="KZV20" i="30"/>
  <c r="KZW20" i="30"/>
  <c r="KZX20" i="30"/>
  <c r="KZY20" i="30"/>
  <c r="KZZ20" i="30"/>
  <c r="LAA20" i="30"/>
  <c r="LAB20" i="30"/>
  <c r="LAC20" i="30"/>
  <c r="LAD20" i="30"/>
  <c r="LAE20" i="30"/>
  <c r="LAF20" i="30"/>
  <c r="LAG20" i="30"/>
  <c r="LAH20" i="30"/>
  <c r="LAI20" i="30"/>
  <c r="LAJ20" i="30"/>
  <c r="LAK20" i="30"/>
  <c r="LAL20" i="30"/>
  <c r="LAM20" i="30"/>
  <c r="LAN20" i="30"/>
  <c r="LAO20" i="30"/>
  <c r="LAP20" i="30"/>
  <c r="LAQ20" i="30"/>
  <c r="LAR20" i="30"/>
  <c r="LAS20" i="30"/>
  <c r="LAT20" i="30"/>
  <c r="LAU20" i="30"/>
  <c r="LAV20" i="30"/>
  <c r="LAW20" i="30"/>
  <c r="LAX20" i="30"/>
  <c r="LAY20" i="30"/>
  <c r="LAZ20" i="30"/>
  <c r="LBA20" i="30"/>
  <c r="LBB20" i="30"/>
  <c r="LBC20" i="30"/>
  <c r="LBD20" i="30"/>
  <c r="LBE20" i="30"/>
  <c r="LBF20" i="30"/>
  <c r="LBG20" i="30"/>
  <c r="LBH20" i="30"/>
  <c r="LBI20" i="30"/>
  <c r="LBJ20" i="30"/>
  <c r="LBK20" i="30"/>
  <c r="LBL20" i="30"/>
  <c r="LBM20" i="30"/>
  <c r="LBN20" i="30"/>
  <c r="LBO20" i="30"/>
  <c r="LBP20" i="30"/>
  <c r="LBQ20" i="30"/>
  <c r="LBR20" i="30"/>
  <c r="LBS20" i="30"/>
  <c r="LBT20" i="30"/>
  <c r="LBU20" i="30"/>
  <c r="LBV20" i="30"/>
  <c r="LBW20" i="30"/>
  <c r="LBX20" i="30"/>
  <c r="LBY20" i="30"/>
  <c r="LBZ20" i="30"/>
  <c r="LCA20" i="30"/>
  <c r="LCB20" i="30"/>
  <c r="LCC20" i="30"/>
  <c r="LCD20" i="30"/>
  <c r="LCE20" i="30"/>
  <c r="LCF20" i="30"/>
  <c r="LCG20" i="30"/>
  <c r="LCH20" i="30"/>
  <c r="LCI20" i="30"/>
  <c r="LCJ20" i="30"/>
  <c r="LCK20" i="30"/>
  <c r="LCL20" i="30"/>
  <c r="LCM20" i="30"/>
  <c r="LCN20" i="30"/>
  <c r="LCO20" i="30"/>
  <c r="LCP20" i="30"/>
  <c r="LCQ20" i="30"/>
  <c r="LCR20" i="30"/>
  <c r="LCS20" i="30"/>
  <c r="LCT20" i="30"/>
  <c r="LCU20" i="30"/>
  <c r="LCV20" i="30"/>
  <c r="LCW20" i="30"/>
  <c r="LCX20" i="30"/>
  <c r="LCY20" i="30"/>
  <c r="LCZ20" i="30"/>
  <c r="LDA20" i="30"/>
  <c r="LDB20" i="30"/>
  <c r="LDC20" i="30"/>
  <c r="LDD20" i="30"/>
  <c r="LDE20" i="30"/>
  <c r="LDF20" i="30"/>
  <c r="LDG20" i="30"/>
  <c r="LDH20" i="30"/>
  <c r="LDI20" i="30"/>
  <c r="LDJ20" i="30"/>
  <c r="LDK20" i="30"/>
  <c r="LDL20" i="30"/>
  <c r="LDM20" i="30"/>
  <c r="LDN20" i="30"/>
  <c r="LDO20" i="30"/>
  <c r="LDP20" i="30"/>
  <c r="LDQ20" i="30"/>
  <c r="LDR20" i="30"/>
  <c r="LDS20" i="30"/>
  <c r="LDT20" i="30"/>
  <c r="LDU20" i="30"/>
  <c r="LDV20" i="30"/>
  <c r="LDW20" i="30"/>
  <c r="LDX20" i="30"/>
  <c r="LDY20" i="30"/>
  <c r="LDZ20" i="30"/>
  <c r="LEA20" i="30"/>
  <c r="LEB20" i="30"/>
  <c r="LEC20" i="30"/>
  <c r="LED20" i="30"/>
  <c r="LEE20" i="30"/>
  <c r="LEF20" i="30"/>
  <c r="LEG20" i="30"/>
  <c r="LEH20" i="30"/>
  <c r="LEI20" i="30"/>
  <c r="LEJ20" i="30"/>
  <c r="LEK20" i="30"/>
  <c r="LEL20" i="30"/>
  <c r="LEM20" i="30"/>
  <c r="LEN20" i="30"/>
  <c r="LEO20" i="30"/>
  <c r="LEP20" i="30"/>
  <c r="LEQ20" i="30"/>
  <c r="LER20" i="30"/>
  <c r="LES20" i="30"/>
  <c r="LET20" i="30"/>
  <c r="LEU20" i="30"/>
  <c r="LEV20" i="30"/>
  <c r="LEW20" i="30"/>
  <c r="LEX20" i="30"/>
  <c r="LEY20" i="30"/>
  <c r="LEZ20" i="30"/>
  <c r="LFA20" i="30"/>
  <c r="LFB20" i="30"/>
  <c r="LFC20" i="30"/>
  <c r="LFD20" i="30"/>
  <c r="LFE20" i="30"/>
  <c r="LFF20" i="30"/>
  <c r="LFG20" i="30"/>
  <c r="LFH20" i="30"/>
  <c r="LFI20" i="30"/>
  <c r="LFJ20" i="30"/>
  <c r="LFK20" i="30"/>
  <c r="LFL20" i="30"/>
  <c r="LFM20" i="30"/>
  <c r="LFN20" i="30"/>
  <c r="LFO20" i="30"/>
  <c r="LFP20" i="30"/>
  <c r="LFQ20" i="30"/>
  <c r="LFR20" i="30"/>
  <c r="LFS20" i="30"/>
  <c r="LFT20" i="30"/>
  <c r="LFU20" i="30"/>
  <c r="LFV20" i="30"/>
  <c r="LFW20" i="30"/>
  <c r="LFX20" i="30"/>
  <c r="LFY20" i="30"/>
  <c r="LFZ20" i="30"/>
  <c r="LGA20" i="30"/>
  <c r="LGB20" i="30"/>
  <c r="LGC20" i="30"/>
  <c r="LGD20" i="30"/>
  <c r="LGE20" i="30"/>
  <c r="LGF20" i="30"/>
  <c r="LGG20" i="30"/>
  <c r="LGH20" i="30"/>
  <c r="LGI20" i="30"/>
  <c r="LGJ20" i="30"/>
  <c r="LGK20" i="30"/>
  <c r="LGL20" i="30"/>
  <c r="LGM20" i="30"/>
  <c r="LGN20" i="30"/>
  <c r="LGO20" i="30"/>
  <c r="LGP20" i="30"/>
  <c r="LGQ20" i="30"/>
  <c r="LGR20" i="30"/>
  <c r="LGS20" i="30"/>
  <c r="LGT20" i="30"/>
  <c r="LGU20" i="30"/>
  <c r="LGV20" i="30"/>
  <c r="LGW20" i="30"/>
  <c r="LGX20" i="30"/>
  <c r="LGY20" i="30"/>
  <c r="LGZ20" i="30"/>
  <c r="LHA20" i="30"/>
  <c r="LHB20" i="30"/>
  <c r="LHC20" i="30"/>
  <c r="LHD20" i="30"/>
  <c r="LHE20" i="30"/>
  <c r="LHF20" i="30"/>
  <c r="LHG20" i="30"/>
  <c r="LHH20" i="30"/>
  <c r="LHI20" i="30"/>
  <c r="LHJ20" i="30"/>
  <c r="LHK20" i="30"/>
  <c r="LHL20" i="30"/>
  <c r="LHM20" i="30"/>
  <c r="LHN20" i="30"/>
  <c r="LHO20" i="30"/>
  <c r="LHP20" i="30"/>
  <c r="LHQ20" i="30"/>
  <c r="LHR20" i="30"/>
  <c r="LHS20" i="30"/>
  <c r="LHT20" i="30"/>
  <c r="LHU20" i="30"/>
  <c r="LHV20" i="30"/>
  <c r="LHW20" i="30"/>
  <c r="LHX20" i="30"/>
  <c r="LHY20" i="30"/>
  <c r="LHZ20" i="30"/>
  <c r="LIA20" i="30"/>
  <c r="LIB20" i="30"/>
  <c r="LIC20" i="30"/>
  <c r="LID20" i="30"/>
  <c r="LIE20" i="30"/>
  <c r="LIF20" i="30"/>
  <c r="LIG20" i="30"/>
  <c r="LIH20" i="30"/>
  <c r="LII20" i="30"/>
  <c r="LIJ20" i="30"/>
  <c r="LIK20" i="30"/>
  <c r="LIL20" i="30"/>
  <c r="LIM20" i="30"/>
  <c r="LIN20" i="30"/>
  <c r="LIO20" i="30"/>
  <c r="LIP20" i="30"/>
  <c r="LIQ20" i="30"/>
  <c r="LIR20" i="30"/>
  <c r="LIS20" i="30"/>
  <c r="LIT20" i="30"/>
  <c r="LIU20" i="30"/>
  <c r="LIV20" i="30"/>
  <c r="LIW20" i="30"/>
  <c r="LIX20" i="30"/>
  <c r="LIY20" i="30"/>
  <c r="LIZ20" i="30"/>
  <c r="LJA20" i="30"/>
  <c r="LJB20" i="30"/>
  <c r="LJC20" i="30"/>
  <c r="LJD20" i="30"/>
  <c r="LJE20" i="30"/>
  <c r="LJF20" i="30"/>
  <c r="LJG20" i="30"/>
  <c r="LJH20" i="30"/>
  <c r="LJI20" i="30"/>
  <c r="LJJ20" i="30"/>
  <c r="LJK20" i="30"/>
  <c r="LJL20" i="30"/>
  <c r="LJM20" i="30"/>
  <c r="LJN20" i="30"/>
  <c r="LJO20" i="30"/>
  <c r="LJP20" i="30"/>
  <c r="LJQ20" i="30"/>
  <c r="LJR20" i="30"/>
  <c r="LJS20" i="30"/>
  <c r="LJT20" i="30"/>
  <c r="LJU20" i="30"/>
  <c r="LJV20" i="30"/>
  <c r="LJW20" i="30"/>
  <c r="LJX20" i="30"/>
  <c r="LJY20" i="30"/>
  <c r="LJZ20" i="30"/>
  <c r="LKA20" i="30"/>
  <c r="LKB20" i="30"/>
  <c r="LKC20" i="30"/>
  <c r="LKD20" i="30"/>
  <c r="LKE20" i="30"/>
  <c r="LKF20" i="30"/>
  <c r="LKG20" i="30"/>
  <c r="LKH20" i="30"/>
  <c r="LKI20" i="30"/>
  <c r="LKJ20" i="30"/>
  <c r="LKK20" i="30"/>
  <c r="LKL20" i="30"/>
  <c r="LKM20" i="30"/>
  <c r="LKN20" i="30"/>
  <c r="LKO20" i="30"/>
  <c r="LKP20" i="30"/>
  <c r="LKQ20" i="30"/>
  <c r="LKR20" i="30"/>
  <c r="LKS20" i="30"/>
  <c r="LKT20" i="30"/>
  <c r="LKU20" i="30"/>
  <c r="LKV20" i="30"/>
  <c r="LKW20" i="30"/>
  <c r="LKX20" i="30"/>
  <c r="LKY20" i="30"/>
  <c r="LKZ20" i="30"/>
  <c r="LLA20" i="30"/>
  <c r="LLB20" i="30"/>
  <c r="LLC20" i="30"/>
  <c r="LLD20" i="30"/>
  <c r="LLE20" i="30"/>
  <c r="LLF20" i="30"/>
  <c r="LLG20" i="30"/>
  <c r="LLH20" i="30"/>
  <c r="LLI20" i="30"/>
  <c r="LLJ20" i="30"/>
  <c r="LLK20" i="30"/>
  <c r="LLL20" i="30"/>
  <c r="LLM20" i="30"/>
  <c r="LLN20" i="30"/>
  <c r="LLO20" i="30"/>
  <c r="LLP20" i="30"/>
  <c r="LLQ20" i="30"/>
  <c r="LLR20" i="30"/>
  <c r="LLS20" i="30"/>
  <c r="LLT20" i="30"/>
  <c r="LLU20" i="30"/>
  <c r="LLV20" i="30"/>
  <c r="LLW20" i="30"/>
  <c r="LLX20" i="30"/>
  <c r="LLY20" i="30"/>
  <c r="LLZ20" i="30"/>
  <c r="LMA20" i="30"/>
  <c r="LMB20" i="30"/>
  <c r="LMC20" i="30"/>
  <c r="LMD20" i="30"/>
  <c r="LME20" i="30"/>
  <c r="LMF20" i="30"/>
  <c r="LMG20" i="30"/>
  <c r="LMH20" i="30"/>
  <c r="LMI20" i="30"/>
  <c r="LMJ20" i="30"/>
  <c r="LMK20" i="30"/>
  <c r="LML20" i="30"/>
  <c r="LMM20" i="30"/>
  <c r="LMN20" i="30"/>
  <c r="LMO20" i="30"/>
  <c r="LMP20" i="30"/>
  <c r="LMQ20" i="30"/>
  <c r="LMR20" i="30"/>
  <c r="LMS20" i="30"/>
  <c r="LMT20" i="30"/>
  <c r="LMU20" i="30"/>
  <c r="LMV20" i="30"/>
  <c r="LMW20" i="30"/>
  <c r="LMX20" i="30"/>
  <c r="LMY20" i="30"/>
  <c r="LMZ20" i="30"/>
  <c r="LNA20" i="30"/>
  <c r="LNB20" i="30"/>
  <c r="LNC20" i="30"/>
  <c r="LND20" i="30"/>
  <c r="LNE20" i="30"/>
  <c r="LNF20" i="30"/>
  <c r="LNG20" i="30"/>
  <c r="LNH20" i="30"/>
  <c r="LNI20" i="30"/>
  <c r="LNJ20" i="30"/>
  <c r="LNK20" i="30"/>
  <c r="LNL20" i="30"/>
  <c r="LNM20" i="30"/>
  <c r="LNN20" i="30"/>
  <c r="LNO20" i="30"/>
  <c r="LNP20" i="30"/>
  <c r="LNQ20" i="30"/>
  <c r="LNR20" i="30"/>
  <c r="LNS20" i="30"/>
  <c r="LNT20" i="30"/>
  <c r="LNU20" i="30"/>
  <c r="LNV20" i="30"/>
  <c r="LNW20" i="30"/>
  <c r="LNX20" i="30"/>
  <c r="LNY20" i="30"/>
  <c r="LNZ20" i="30"/>
  <c r="LOA20" i="30"/>
  <c r="LOB20" i="30"/>
  <c r="LOC20" i="30"/>
  <c r="LOD20" i="30"/>
  <c r="LOE20" i="30"/>
  <c r="LOF20" i="30"/>
  <c r="LOG20" i="30"/>
  <c r="LOH20" i="30"/>
  <c r="LOI20" i="30"/>
  <c r="LOJ20" i="30"/>
  <c r="LOK20" i="30"/>
  <c r="LOL20" i="30"/>
  <c r="LOM20" i="30"/>
  <c r="LON20" i="30"/>
  <c r="LOO20" i="30"/>
  <c r="LOP20" i="30"/>
  <c r="LOQ20" i="30"/>
  <c r="LOR20" i="30"/>
  <c r="LOS20" i="30"/>
  <c r="LOT20" i="30"/>
  <c r="LOU20" i="30"/>
  <c r="LOV20" i="30"/>
  <c r="LOW20" i="30"/>
  <c r="LOX20" i="30"/>
  <c r="LOY20" i="30"/>
  <c r="LOZ20" i="30"/>
  <c r="LPA20" i="30"/>
  <c r="LPB20" i="30"/>
  <c r="LPC20" i="30"/>
  <c r="LPD20" i="30"/>
  <c r="LPE20" i="30"/>
  <c r="LPF20" i="30"/>
  <c r="LPG20" i="30"/>
  <c r="LPH20" i="30"/>
  <c r="LPI20" i="30"/>
  <c r="LPJ20" i="30"/>
  <c r="LPK20" i="30"/>
  <c r="LPL20" i="30"/>
  <c r="LPM20" i="30"/>
  <c r="LPN20" i="30"/>
  <c r="LPO20" i="30"/>
  <c r="LPP20" i="30"/>
  <c r="LPQ20" i="30"/>
  <c r="LPR20" i="30"/>
  <c r="LPS20" i="30"/>
  <c r="LPT20" i="30"/>
  <c r="LPU20" i="30"/>
  <c r="LPV20" i="30"/>
  <c r="LPW20" i="30"/>
  <c r="LPX20" i="30"/>
  <c r="LPY20" i="30"/>
  <c r="LPZ20" i="30"/>
  <c r="LQA20" i="30"/>
  <c r="LQB20" i="30"/>
  <c r="LQC20" i="30"/>
  <c r="LQD20" i="30"/>
  <c r="LQE20" i="30"/>
  <c r="LQF20" i="30"/>
  <c r="LQG20" i="30"/>
  <c r="LQH20" i="30"/>
  <c r="LQI20" i="30"/>
  <c r="LQJ20" i="30"/>
  <c r="LQK20" i="30"/>
  <c r="LQL20" i="30"/>
  <c r="LQM20" i="30"/>
  <c r="LQN20" i="30"/>
  <c r="LQO20" i="30"/>
  <c r="LQP20" i="30"/>
  <c r="LQQ20" i="30"/>
  <c r="LQR20" i="30"/>
  <c r="LQS20" i="30"/>
  <c r="LQT20" i="30"/>
  <c r="LQU20" i="30"/>
  <c r="LQV20" i="30"/>
  <c r="LQW20" i="30"/>
  <c r="LQX20" i="30"/>
  <c r="LQY20" i="30"/>
  <c r="LQZ20" i="30"/>
  <c r="LRA20" i="30"/>
  <c r="LRB20" i="30"/>
  <c r="LRC20" i="30"/>
  <c r="LRD20" i="30"/>
  <c r="LRE20" i="30"/>
  <c r="LRF20" i="30"/>
  <c r="LRG20" i="30"/>
  <c r="LRH20" i="30"/>
  <c r="LRI20" i="30"/>
  <c r="LRJ20" i="30"/>
  <c r="LRK20" i="30"/>
  <c r="LRL20" i="30"/>
  <c r="LRM20" i="30"/>
  <c r="LRN20" i="30"/>
  <c r="LRO20" i="30"/>
  <c r="LRP20" i="30"/>
  <c r="LRQ20" i="30"/>
  <c r="LRR20" i="30"/>
  <c r="LRS20" i="30"/>
  <c r="LRT20" i="30"/>
  <c r="LRU20" i="30"/>
  <c r="LRV20" i="30"/>
  <c r="LRW20" i="30"/>
  <c r="LRX20" i="30"/>
  <c r="LRY20" i="30"/>
  <c r="LRZ20" i="30"/>
  <c r="LSA20" i="30"/>
  <c r="LSB20" i="30"/>
  <c r="LSC20" i="30"/>
  <c r="LSD20" i="30"/>
  <c r="LSE20" i="30"/>
  <c r="LSF20" i="30"/>
  <c r="LSG20" i="30"/>
  <c r="LSH20" i="30"/>
  <c r="LSI20" i="30"/>
  <c r="LSJ20" i="30"/>
  <c r="LSK20" i="30"/>
  <c r="LSL20" i="30"/>
  <c r="LSM20" i="30"/>
  <c r="LSN20" i="30"/>
  <c r="LSO20" i="30"/>
  <c r="LSP20" i="30"/>
  <c r="LSQ20" i="30"/>
  <c r="LSR20" i="30"/>
  <c r="LSS20" i="30"/>
  <c r="LST20" i="30"/>
  <c r="LSU20" i="30"/>
  <c r="LSV20" i="30"/>
  <c r="LSW20" i="30"/>
  <c r="LSX20" i="30"/>
  <c r="LSY20" i="30"/>
  <c r="LSZ20" i="30"/>
  <c r="LTA20" i="30"/>
  <c r="LTB20" i="30"/>
  <c r="LTC20" i="30"/>
  <c r="LTD20" i="30"/>
  <c r="LTE20" i="30"/>
  <c r="LTF20" i="30"/>
  <c r="LTG20" i="30"/>
  <c r="LTH20" i="30"/>
  <c r="LTI20" i="30"/>
  <c r="LTJ20" i="30"/>
  <c r="LTK20" i="30"/>
  <c r="LTL20" i="30"/>
  <c r="LTM20" i="30"/>
  <c r="LTN20" i="30"/>
  <c r="LTO20" i="30"/>
  <c r="LTP20" i="30"/>
  <c r="LTQ20" i="30"/>
  <c r="LTR20" i="30"/>
  <c r="LTS20" i="30"/>
  <c r="LTT20" i="30"/>
  <c r="LTU20" i="30"/>
  <c r="LTV20" i="30"/>
  <c r="LTW20" i="30"/>
  <c r="LTX20" i="30"/>
  <c r="LTY20" i="30"/>
  <c r="LTZ20" i="30"/>
  <c r="LUA20" i="30"/>
  <c r="LUB20" i="30"/>
  <c r="LUC20" i="30"/>
  <c r="LUD20" i="30"/>
  <c r="LUE20" i="30"/>
  <c r="LUF20" i="30"/>
  <c r="LUG20" i="30"/>
  <c r="LUH20" i="30"/>
  <c r="LUI20" i="30"/>
  <c r="LUJ20" i="30"/>
  <c r="LUK20" i="30"/>
  <c r="LUL20" i="30"/>
  <c r="LUM20" i="30"/>
  <c r="LUN20" i="30"/>
  <c r="LUO20" i="30"/>
  <c r="LUP20" i="30"/>
  <c r="LUQ20" i="30"/>
  <c r="LUR20" i="30"/>
  <c r="LUS20" i="30"/>
  <c r="LUT20" i="30"/>
  <c r="LUU20" i="30"/>
  <c r="LUV20" i="30"/>
  <c r="LUW20" i="30"/>
  <c r="LUX20" i="30"/>
  <c r="LUY20" i="30"/>
  <c r="LUZ20" i="30"/>
  <c r="LVA20" i="30"/>
  <c r="LVB20" i="30"/>
  <c r="LVC20" i="30"/>
  <c r="LVD20" i="30"/>
  <c r="LVE20" i="30"/>
  <c r="LVF20" i="30"/>
  <c r="LVG20" i="30"/>
  <c r="LVH20" i="30"/>
  <c r="LVI20" i="30"/>
  <c r="LVJ20" i="30"/>
  <c r="LVK20" i="30"/>
  <c r="LVL20" i="30"/>
  <c r="LVM20" i="30"/>
  <c r="LVN20" i="30"/>
  <c r="LVO20" i="30"/>
  <c r="LVP20" i="30"/>
  <c r="LVQ20" i="30"/>
  <c r="LVR20" i="30"/>
  <c r="LVS20" i="30"/>
  <c r="LVT20" i="30"/>
  <c r="LVU20" i="30"/>
  <c r="LVV20" i="30"/>
  <c r="LVW20" i="30"/>
  <c r="LVX20" i="30"/>
  <c r="LVY20" i="30"/>
  <c r="LVZ20" i="30"/>
  <c r="LWA20" i="30"/>
  <c r="LWB20" i="30"/>
  <c r="LWC20" i="30"/>
  <c r="LWD20" i="30"/>
  <c r="LWE20" i="30"/>
  <c r="LWF20" i="30"/>
  <c r="LWG20" i="30"/>
  <c r="LWH20" i="30"/>
  <c r="LWI20" i="30"/>
  <c r="LWJ20" i="30"/>
  <c r="LWK20" i="30"/>
  <c r="LWL20" i="30"/>
  <c r="LWM20" i="30"/>
  <c r="LWN20" i="30"/>
  <c r="LWO20" i="30"/>
  <c r="LWP20" i="30"/>
  <c r="LWQ20" i="30"/>
  <c r="LWR20" i="30"/>
  <c r="LWS20" i="30"/>
  <c r="LWT20" i="30"/>
  <c r="LWU20" i="30"/>
  <c r="LWV20" i="30"/>
  <c r="LWW20" i="30"/>
  <c r="LWX20" i="30"/>
  <c r="LWY20" i="30"/>
  <c r="LWZ20" i="30"/>
  <c r="LXA20" i="30"/>
  <c r="LXB20" i="30"/>
  <c r="LXC20" i="30"/>
  <c r="LXD20" i="30"/>
  <c r="LXE20" i="30"/>
  <c r="LXF20" i="30"/>
  <c r="LXG20" i="30"/>
  <c r="LXH20" i="30"/>
  <c r="LXI20" i="30"/>
  <c r="LXJ20" i="30"/>
  <c r="LXK20" i="30"/>
  <c r="LXL20" i="30"/>
  <c r="LXM20" i="30"/>
  <c r="LXN20" i="30"/>
  <c r="LXO20" i="30"/>
  <c r="LXP20" i="30"/>
  <c r="LXQ20" i="30"/>
  <c r="LXR20" i="30"/>
  <c r="LXS20" i="30"/>
  <c r="LXT20" i="30"/>
  <c r="LXU20" i="30"/>
  <c r="LXV20" i="30"/>
  <c r="LXW20" i="30"/>
  <c r="LXX20" i="30"/>
  <c r="LXY20" i="30"/>
  <c r="LXZ20" i="30"/>
  <c r="LYA20" i="30"/>
  <c r="LYB20" i="30"/>
  <c r="LYC20" i="30"/>
  <c r="LYD20" i="30"/>
  <c r="LYE20" i="30"/>
  <c r="LYF20" i="30"/>
  <c r="LYG20" i="30"/>
  <c r="LYH20" i="30"/>
  <c r="LYI20" i="30"/>
  <c r="LYJ20" i="30"/>
  <c r="LYK20" i="30"/>
  <c r="LYL20" i="30"/>
  <c r="LYM20" i="30"/>
  <c r="LYN20" i="30"/>
  <c r="LYO20" i="30"/>
  <c r="LYP20" i="30"/>
  <c r="LYQ20" i="30"/>
  <c r="LYR20" i="30"/>
  <c r="LYS20" i="30"/>
  <c r="LYT20" i="30"/>
  <c r="LYU20" i="30"/>
  <c r="LYV20" i="30"/>
  <c r="LYW20" i="30"/>
  <c r="LYX20" i="30"/>
  <c r="LYY20" i="30"/>
  <c r="LYZ20" i="30"/>
  <c r="LZA20" i="30"/>
  <c r="LZB20" i="30"/>
  <c r="LZC20" i="30"/>
  <c r="LZD20" i="30"/>
  <c r="LZE20" i="30"/>
  <c r="LZF20" i="30"/>
  <c r="LZG20" i="30"/>
  <c r="LZH20" i="30"/>
  <c r="LZI20" i="30"/>
  <c r="LZJ20" i="30"/>
  <c r="LZK20" i="30"/>
  <c r="LZL20" i="30"/>
  <c r="LZM20" i="30"/>
  <c r="LZN20" i="30"/>
  <c r="LZO20" i="30"/>
  <c r="LZP20" i="30"/>
  <c r="LZQ20" i="30"/>
  <c r="LZR20" i="30"/>
  <c r="LZS20" i="30"/>
  <c r="LZT20" i="30"/>
  <c r="LZU20" i="30"/>
  <c r="LZV20" i="30"/>
  <c r="LZW20" i="30"/>
  <c r="LZX20" i="30"/>
  <c r="LZY20" i="30"/>
  <c r="LZZ20" i="30"/>
  <c r="MAA20" i="30"/>
  <c r="MAB20" i="30"/>
  <c r="MAC20" i="30"/>
  <c r="MAD20" i="30"/>
  <c r="MAE20" i="30"/>
  <c r="MAF20" i="30"/>
  <c r="MAG20" i="30"/>
  <c r="MAH20" i="30"/>
  <c r="MAI20" i="30"/>
  <c r="MAJ20" i="30"/>
  <c r="MAK20" i="30"/>
  <c r="MAL20" i="30"/>
  <c r="MAM20" i="30"/>
  <c r="MAN20" i="30"/>
  <c r="MAO20" i="30"/>
  <c r="MAP20" i="30"/>
  <c r="MAQ20" i="30"/>
  <c r="MAR20" i="30"/>
  <c r="MAS20" i="30"/>
  <c r="MAT20" i="30"/>
  <c r="MAU20" i="30"/>
  <c r="MAV20" i="30"/>
  <c r="MAW20" i="30"/>
  <c r="MAX20" i="30"/>
  <c r="MAY20" i="30"/>
  <c r="MAZ20" i="30"/>
  <c r="MBA20" i="30"/>
  <c r="MBB20" i="30"/>
  <c r="MBC20" i="30"/>
  <c r="MBD20" i="30"/>
  <c r="MBE20" i="30"/>
  <c r="MBF20" i="30"/>
  <c r="MBG20" i="30"/>
  <c r="MBH20" i="30"/>
  <c r="MBI20" i="30"/>
  <c r="MBJ20" i="30"/>
  <c r="MBK20" i="30"/>
  <c r="MBL20" i="30"/>
  <c r="MBM20" i="30"/>
  <c r="MBN20" i="30"/>
  <c r="MBO20" i="30"/>
  <c r="MBP20" i="30"/>
  <c r="MBQ20" i="30"/>
  <c r="MBR20" i="30"/>
  <c r="MBS20" i="30"/>
  <c r="MBT20" i="30"/>
  <c r="MBU20" i="30"/>
  <c r="MBV20" i="30"/>
  <c r="MBW20" i="30"/>
  <c r="MBX20" i="30"/>
  <c r="MBY20" i="30"/>
  <c r="MBZ20" i="30"/>
  <c r="MCA20" i="30"/>
  <c r="MCB20" i="30"/>
  <c r="MCC20" i="30"/>
  <c r="MCD20" i="30"/>
  <c r="MCE20" i="30"/>
  <c r="MCF20" i="30"/>
  <c r="MCG20" i="30"/>
  <c r="MCH20" i="30"/>
  <c r="MCI20" i="30"/>
  <c r="MCJ20" i="30"/>
  <c r="MCK20" i="30"/>
  <c r="MCL20" i="30"/>
  <c r="MCM20" i="30"/>
  <c r="MCN20" i="30"/>
  <c r="MCO20" i="30"/>
  <c r="MCP20" i="30"/>
  <c r="MCQ20" i="30"/>
  <c r="MCR20" i="30"/>
  <c r="MCS20" i="30"/>
  <c r="MCT20" i="30"/>
  <c r="MCU20" i="30"/>
  <c r="MCV20" i="30"/>
  <c r="MCW20" i="30"/>
  <c r="MCX20" i="30"/>
  <c r="MCY20" i="30"/>
  <c r="MCZ20" i="30"/>
  <c r="MDA20" i="30"/>
  <c r="MDB20" i="30"/>
  <c r="MDC20" i="30"/>
  <c r="MDD20" i="30"/>
  <c r="MDE20" i="30"/>
  <c r="MDF20" i="30"/>
  <c r="MDG20" i="30"/>
  <c r="MDH20" i="30"/>
  <c r="MDI20" i="30"/>
  <c r="MDJ20" i="30"/>
  <c r="MDK20" i="30"/>
  <c r="MDL20" i="30"/>
  <c r="MDM20" i="30"/>
  <c r="MDN20" i="30"/>
  <c r="MDO20" i="30"/>
  <c r="MDP20" i="30"/>
  <c r="MDQ20" i="30"/>
  <c r="MDR20" i="30"/>
  <c r="MDS20" i="30"/>
  <c r="MDT20" i="30"/>
  <c r="MDU20" i="30"/>
  <c r="MDV20" i="30"/>
  <c r="MDW20" i="30"/>
  <c r="MDX20" i="30"/>
  <c r="MDY20" i="30"/>
  <c r="MDZ20" i="30"/>
  <c r="MEA20" i="30"/>
  <c r="MEB20" i="30"/>
  <c r="MEC20" i="30"/>
  <c r="MED20" i="30"/>
  <c r="MEE20" i="30"/>
  <c r="MEF20" i="30"/>
  <c r="MEG20" i="30"/>
  <c r="MEH20" i="30"/>
  <c r="MEI20" i="30"/>
  <c r="MEJ20" i="30"/>
  <c r="MEK20" i="30"/>
  <c r="MEL20" i="30"/>
  <c r="MEM20" i="30"/>
  <c r="MEN20" i="30"/>
  <c r="MEO20" i="30"/>
  <c r="MEP20" i="30"/>
  <c r="MEQ20" i="30"/>
  <c r="MER20" i="30"/>
  <c r="MES20" i="30"/>
  <c r="MET20" i="30"/>
  <c r="MEU20" i="30"/>
  <c r="MEV20" i="30"/>
  <c r="MEW20" i="30"/>
  <c r="MEX20" i="30"/>
  <c r="MEY20" i="30"/>
  <c r="MEZ20" i="30"/>
  <c r="MFA20" i="30"/>
  <c r="MFB20" i="30"/>
  <c r="MFC20" i="30"/>
  <c r="MFD20" i="30"/>
  <c r="MFE20" i="30"/>
  <c r="MFF20" i="30"/>
  <c r="MFG20" i="30"/>
  <c r="MFH20" i="30"/>
  <c r="MFI20" i="30"/>
  <c r="MFJ20" i="30"/>
  <c r="MFK20" i="30"/>
  <c r="MFL20" i="30"/>
  <c r="MFM20" i="30"/>
  <c r="MFN20" i="30"/>
  <c r="MFO20" i="30"/>
  <c r="MFP20" i="30"/>
  <c r="MFQ20" i="30"/>
  <c r="MFR20" i="30"/>
  <c r="MFS20" i="30"/>
  <c r="MFT20" i="30"/>
  <c r="MFU20" i="30"/>
  <c r="MFV20" i="30"/>
  <c r="MFW20" i="30"/>
  <c r="MFX20" i="30"/>
  <c r="MFY20" i="30"/>
  <c r="MFZ20" i="30"/>
  <c r="MGA20" i="30"/>
  <c r="MGB20" i="30"/>
  <c r="MGC20" i="30"/>
  <c r="MGD20" i="30"/>
  <c r="MGE20" i="30"/>
  <c r="MGF20" i="30"/>
  <c r="MGG20" i="30"/>
  <c r="MGH20" i="30"/>
  <c r="MGI20" i="30"/>
  <c r="MGJ20" i="30"/>
  <c r="MGK20" i="30"/>
  <c r="MGL20" i="30"/>
  <c r="MGM20" i="30"/>
  <c r="MGN20" i="30"/>
  <c r="MGO20" i="30"/>
  <c r="MGP20" i="30"/>
  <c r="MGQ20" i="30"/>
  <c r="MGR20" i="30"/>
  <c r="MGS20" i="30"/>
  <c r="MGT20" i="30"/>
  <c r="MGU20" i="30"/>
  <c r="MGV20" i="30"/>
  <c r="MGW20" i="30"/>
  <c r="MGX20" i="30"/>
  <c r="MGY20" i="30"/>
  <c r="MGZ20" i="30"/>
  <c r="MHA20" i="30"/>
  <c r="MHB20" i="30"/>
  <c r="MHC20" i="30"/>
  <c r="MHD20" i="30"/>
  <c r="MHE20" i="30"/>
  <c r="MHF20" i="30"/>
  <c r="MHG20" i="30"/>
  <c r="MHH20" i="30"/>
  <c r="MHI20" i="30"/>
  <c r="MHJ20" i="30"/>
  <c r="MHK20" i="30"/>
  <c r="MHL20" i="30"/>
  <c r="MHM20" i="30"/>
  <c r="MHN20" i="30"/>
  <c r="MHO20" i="30"/>
  <c r="MHP20" i="30"/>
  <c r="MHQ20" i="30"/>
  <c r="MHR20" i="30"/>
  <c r="MHS20" i="30"/>
  <c r="MHT20" i="30"/>
  <c r="MHU20" i="30"/>
  <c r="MHV20" i="30"/>
  <c r="MHW20" i="30"/>
  <c r="MHX20" i="30"/>
  <c r="MHY20" i="30"/>
  <c r="MHZ20" i="30"/>
  <c r="MIA20" i="30"/>
  <c r="MIB20" i="30"/>
  <c r="MIC20" i="30"/>
  <c r="MID20" i="30"/>
  <c r="MIE20" i="30"/>
  <c r="MIF20" i="30"/>
  <c r="MIG20" i="30"/>
  <c r="MIH20" i="30"/>
  <c r="MII20" i="30"/>
  <c r="MIJ20" i="30"/>
  <c r="MIK20" i="30"/>
  <c r="MIL20" i="30"/>
  <c r="MIM20" i="30"/>
  <c r="MIN20" i="30"/>
  <c r="MIO20" i="30"/>
  <c r="MIP20" i="30"/>
  <c r="MIQ20" i="30"/>
  <c r="MIR20" i="30"/>
  <c r="MIS20" i="30"/>
  <c r="MIT20" i="30"/>
  <c r="MIU20" i="30"/>
  <c r="MIV20" i="30"/>
  <c r="MIW20" i="30"/>
  <c r="MIX20" i="30"/>
  <c r="MIY20" i="30"/>
  <c r="MIZ20" i="30"/>
  <c r="MJA20" i="30"/>
  <c r="MJB20" i="30"/>
  <c r="MJC20" i="30"/>
  <c r="MJD20" i="30"/>
  <c r="MJE20" i="30"/>
  <c r="MJF20" i="30"/>
  <c r="MJG20" i="30"/>
  <c r="MJH20" i="30"/>
  <c r="MJI20" i="30"/>
  <c r="MJJ20" i="30"/>
  <c r="MJK20" i="30"/>
  <c r="MJL20" i="30"/>
  <c r="MJM20" i="30"/>
  <c r="MJN20" i="30"/>
  <c r="MJO20" i="30"/>
  <c r="MJP20" i="30"/>
  <c r="MJQ20" i="30"/>
  <c r="MJR20" i="30"/>
  <c r="MJS20" i="30"/>
  <c r="MJT20" i="30"/>
  <c r="MJU20" i="30"/>
  <c r="MJV20" i="30"/>
  <c r="MJW20" i="30"/>
  <c r="MJX20" i="30"/>
  <c r="MJY20" i="30"/>
  <c r="MJZ20" i="30"/>
  <c r="MKA20" i="30"/>
  <c r="MKB20" i="30"/>
  <c r="MKC20" i="30"/>
  <c r="MKD20" i="30"/>
  <c r="MKE20" i="30"/>
  <c r="MKF20" i="30"/>
  <c r="MKG20" i="30"/>
  <c r="MKH20" i="30"/>
  <c r="MKI20" i="30"/>
  <c r="MKJ20" i="30"/>
  <c r="MKK20" i="30"/>
  <c r="MKL20" i="30"/>
  <c r="MKM20" i="30"/>
  <c r="MKN20" i="30"/>
  <c r="MKO20" i="30"/>
  <c r="MKP20" i="30"/>
  <c r="MKQ20" i="30"/>
  <c r="MKR20" i="30"/>
  <c r="MKS20" i="30"/>
  <c r="MKT20" i="30"/>
  <c r="MKU20" i="30"/>
  <c r="MKV20" i="30"/>
  <c r="MKW20" i="30"/>
  <c r="MKX20" i="30"/>
  <c r="MKY20" i="30"/>
  <c r="MKZ20" i="30"/>
  <c r="MLA20" i="30"/>
  <c r="MLB20" i="30"/>
  <c r="MLC20" i="30"/>
  <c r="MLD20" i="30"/>
  <c r="MLE20" i="30"/>
  <c r="MLF20" i="30"/>
  <c r="MLG20" i="30"/>
  <c r="MLH20" i="30"/>
  <c r="MLI20" i="30"/>
  <c r="MLJ20" i="30"/>
  <c r="MLK20" i="30"/>
  <c r="MLL20" i="30"/>
  <c r="MLM20" i="30"/>
  <c r="MLN20" i="30"/>
  <c r="MLO20" i="30"/>
  <c r="MLP20" i="30"/>
  <c r="MLQ20" i="30"/>
  <c r="MLR20" i="30"/>
  <c r="MLS20" i="30"/>
  <c r="MLT20" i="30"/>
  <c r="MLU20" i="30"/>
  <c r="MLV20" i="30"/>
  <c r="MLW20" i="30"/>
  <c r="MLX20" i="30"/>
  <c r="MLY20" i="30"/>
  <c r="MLZ20" i="30"/>
  <c r="MMA20" i="30"/>
  <c r="MMB20" i="30"/>
  <c r="MMC20" i="30"/>
  <c r="MMD20" i="30"/>
  <c r="MME20" i="30"/>
  <c r="MMF20" i="30"/>
  <c r="MMG20" i="30"/>
  <c r="MMH20" i="30"/>
  <c r="MMI20" i="30"/>
  <c r="MMJ20" i="30"/>
  <c r="MMK20" i="30"/>
  <c r="MML20" i="30"/>
  <c r="MMM20" i="30"/>
  <c r="MMN20" i="30"/>
  <c r="MMO20" i="30"/>
  <c r="MMP20" i="30"/>
  <c r="MMQ20" i="30"/>
  <c r="MMR20" i="30"/>
  <c r="MMS20" i="30"/>
  <c r="MMT20" i="30"/>
  <c r="MMU20" i="30"/>
  <c r="MMV20" i="30"/>
  <c r="MMW20" i="30"/>
  <c r="MMX20" i="30"/>
  <c r="MMY20" i="30"/>
  <c r="MMZ20" i="30"/>
  <c r="MNA20" i="30"/>
  <c r="MNB20" i="30"/>
  <c r="MNC20" i="30"/>
  <c r="MND20" i="30"/>
  <c r="MNE20" i="30"/>
  <c r="MNF20" i="30"/>
  <c r="MNG20" i="30"/>
  <c r="MNH20" i="30"/>
  <c r="MNI20" i="30"/>
  <c r="MNJ20" i="30"/>
  <c r="MNK20" i="30"/>
  <c r="MNL20" i="30"/>
  <c r="MNM20" i="30"/>
  <c r="MNN20" i="30"/>
  <c r="MNO20" i="30"/>
  <c r="MNP20" i="30"/>
  <c r="MNQ20" i="30"/>
  <c r="MNR20" i="30"/>
  <c r="MNS20" i="30"/>
  <c r="MNT20" i="30"/>
  <c r="MNU20" i="30"/>
  <c r="MNV20" i="30"/>
  <c r="MNW20" i="30"/>
  <c r="MNX20" i="30"/>
  <c r="MNY20" i="30"/>
  <c r="MNZ20" i="30"/>
  <c r="MOA20" i="30"/>
  <c r="MOB20" i="30"/>
  <c r="MOC20" i="30"/>
  <c r="MOD20" i="30"/>
  <c r="MOE20" i="30"/>
  <c r="MOF20" i="30"/>
  <c r="MOG20" i="30"/>
  <c r="MOH20" i="30"/>
  <c r="MOI20" i="30"/>
  <c r="MOJ20" i="30"/>
  <c r="MOK20" i="30"/>
  <c r="MOL20" i="30"/>
  <c r="MOM20" i="30"/>
  <c r="MON20" i="30"/>
  <c r="MOO20" i="30"/>
  <c r="MOP20" i="30"/>
  <c r="MOQ20" i="30"/>
  <c r="MOR20" i="30"/>
  <c r="MOS20" i="30"/>
  <c r="MOT20" i="30"/>
  <c r="MOU20" i="30"/>
  <c r="MOV20" i="30"/>
  <c r="MOW20" i="30"/>
  <c r="MOX20" i="30"/>
  <c r="MOY20" i="30"/>
  <c r="MOZ20" i="30"/>
  <c r="MPA20" i="30"/>
  <c r="MPB20" i="30"/>
  <c r="MPC20" i="30"/>
  <c r="MPD20" i="30"/>
  <c r="MPE20" i="30"/>
  <c r="MPF20" i="30"/>
  <c r="MPG20" i="30"/>
  <c r="MPH20" i="30"/>
  <c r="MPI20" i="30"/>
  <c r="MPJ20" i="30"/>
  <c r="MPK20" i="30"/>
  <c r="MPL20" i="30"/>
  <c r="MPM20" i="30"/>
  <c r="MPN20" i="30"/>
  <c r="MPO20" i="30"/>
  <c r="MPP20" i="30"/>
  <c r="MPQ20" i="30"/>
  <c r="MPR20" i="30"/>
  <c r="MPS20" i="30"/>
  <c r="MPT20" i="30"/>
  <c r="MPU20" i="30"/>
  <c r="MPV20" i="30"/>
  <c r="MPW20" i="30"/>
  <c r="MPX20" i="30"/>
  <c r="MPY20" i="30"/>
  <c r="MPZ20" i="30"/>
  <c r="MQA20" i="30"/>
  <c r="MQB20" i="30"/>
  <c r="MQC20" i="30"/>
  <c r="MQD20" i="30"/>
  <c r="MQE20" i="30"/>
  <c r="MQF20" i="30"/>
  <c r="MQG20" i="30"/>
  <c r="MQH20" i="30"/>
  <c r="MQI20" i="30"/>
  <c r="MQJ20" i="30"/>
  <c r="MQK20" i="30"/>
  <c r="MQL20" i="30"/>
  <c r="MQM20" i="30"/>
  <c r="MQN20" i="30"/>
  <c r="MQO20" i="30"/>
  <c r="MQP20" i="30"/>
  <c r="MQQ20" i="30"/>
  <c r="MQR20" i="30"/>
  <c r="MQS20" i="30"/>
  <c r="MQT20" i="30"/>
  <c r="MQU20" i="30"/>
  <c r="MQV20" i="30"/>
  <c r="MQW20" i="30"/>
  <c r="MQX20" i="30"/>
  <c r="MQY20" i="30"/>
  <c r="MQZ20" i="30"/>
  <c r="MRA20" i="30"/>
  <c r="MRB20" i="30"/>
  <c r="MRC20" i="30"/>
  <c r="MRD20" i="30"/>
  <c r="MRE20" i="30"/>
  <c r="MRF20" i="30"/>
  <c r="MRG20" i="30"/>
  <c r="MRH20" i="30"/>
  <c r="MRI20" i="30"/>
  <c r="MRJ20" i="30"/>
  <c r="MRK20" i="30"/>
  <c r="MRL20" i="30"/>
  <c r="MRM20" i="30"/>
  <c r="MRN20" i="30"/>
  <c r="MRO20" i="30"/>
  <c r="MRP20" i="30"/>
  <c r="MRQ20" i="30"/>
  <c r="MRR20" i="30"/>
  <c r="MRS20" i="30"/>
  <c r="MRT20" i="30"/>
  <c r="MRU20" i="30"/>
  <c r="MRV20" i="30"/>
  <c r="MRW20" i="30"/>
  <c r="MRX20" i="30"/>
  <c r="MRY20" i="30"/>
  <c r="MRZ20" i="30"/>
  <c r="MSA20" i="30"/>
  <c r="MSB20" i="30"/>
  <c r="MSC20" i="30"/>
  <c r="MSD20" i="30"/>
  <c r="MSE20" i="30"/>
  <c r="MSF20" i="30"/>
  <c r="MSG20" i="30"/>
  <c r="MSH20" i="30"/>
  <c r="MSI20" i="30"/>
  <c r="MSJ20" i="30"/>
  <c r="MSK20" i="30"/>
  <c r="MSL20" i="30"/>
  <c r="MSM20" i="30"/>
  <c r="MSN20" i="30"/>
  <c r="MSO20" i="30"/>
  <c r="MSP20" i="30"/>
  <c r="MSQ20" i="30"/>
  <c r="MSR20" i="30"/>
  <c r="MSS20" i="30"/>
  <c r="MST20" i="30"/>
  <c r="MSU20" i="30"/>
  <c r="MSV20" i="30"/>
  <c r="MSW20" i="30"/>
  <c r="MSX20" i="30"/>
  <c r="MSY20" i="30"/>
  <c r="MSZ20" i="30"/>
  <c r="MTA20" i="30"/>
  <c r="MTB20" i="30"/>
  <c r="MTC20" i="30"/>
  <c r="MTD20" i="30"/>
  <c r="MTE20" i="30"/>
  <c r="MTF20" i="30"/>
  <c r="MTG20" i="30"/>
  <c r="MTH20" i="30"/>
  <c r="MTI20" i="30"/>
  <c r="MTJ20" i="30"/>
  <c r="MTK20" i="30"/>
  <c r="MTL20" i="30"/>
  <c r="MTM20" i="30"/>
  <c r="MTN20" i="30"/>
  <c r="MTO20" i="30"/>
  <c r="MTP20" i="30"/>
  <c r="MTQ20" i="30"/>
  <c r="MTR20" i="30"/>
  <c r="MTS20" i="30"/>
  <c r="MTT20" i="30"/>
  <c r="MTU20" i="30"/>
  <c r="MTV20" i="30"/>
  <c r="MTW20" i="30"/>
  <c r="MTX20" i="30"/>
  <c r="MTY20" i="30"/>
  <c r="MTZ20" i="30"/>
  <c r="MUA20" i="30"/>
  <c r="MUB20" i="30"/>
  <c r="MUC20" i="30"/>
  <c r="MUD20" i="30"/>
  <c r="MUE20" i="30"/>
  <c r="MUF20" i="30"/>
  <c r="MUG20" i="30"/>
  <c r="MUH20" i="30"/>
  <c r="MUI20" i="30"/>
  <c r="MUJ20" i="30"/>
  <c r="MUK20" i="30"/>
  <c r="MUL20" i="30"/>
  <c r="MUM20" i="30"/>
  <c r="MUN20" i="30"/>
  <c r="MUO20" i="30"/>
  <c r="MUP20" i="30"/>
  <c r="MUQ20" i="30"/>
  <c r="MUR20" i="30"/>
  <c r="MUS20" i="30"/>
  <c r="MUT20" i="30"/>
  <c r="MUU20" i="30"/>
  <c r="MUV20" i="30"/>
  <c r="MUW20" i="30"/>
  <c r="MUX20" i="30"/>
  <c r="MUY20" i="30"/>
  <c r="MUZ20" i="30"/>
  <c r="MVA20" i="30"/>
  <c r="MVB20" i="30"/>
  <c r="MVC20" i="30"/>
  <c r="MVD20" i="30"/>
  <c r="MVE20" i="30"/>
  <c r="MVF20" i="30"/>
  <c r="MVG20" i="30"/>
  <c r="MVH20" i="30"/>
  <c r="MVI20" i="30"/>
  <c r="MVJ20" i="30"/>
  <c r="MVK20" i="30"/>
  <c r="MVL20" i="30"/>
  <c r="MVM20" i="30"/>
  <c r="MVN20" i="30"/>
  <c r="MVO20" i="30"/>
  <c r="MVP20" i="30"/>
  <c r="MVQ20" i="30"/>
  <c r="MVR20" i="30"/>
  <c r="MVS20" i="30"/>
  <c r="MVT20" i="30"/>
  <c r="MVU20" i="30"/>
  <c r="MVV20" i="30"/>
  <c r="MVW20" i="30"/>
  <c r="MVX20" i="30"/>
  <c r="MVY20" i="30"/>
  <c r="MVZ20" i="30"/>
  <c r="MWA20" i="30"/>
  <c r="MWB20" i="30"/>
  <c r="MWC20" i="30"/>
  <c r="MWD20" i="30"/>
  <c r="MWE20" i="30"/>
  <c r="MWF20" i="30"/>
  <c r="MWG20" i="30"/>
  <c r="MWH20" i="30"/>
  <c r="MWI20" i="30"/>
  <c r="MWJ20" i="30"/>
  <c r="MWK20" i="30"/>
  <c r="MWL20" i="30"/>
  <c r="MWM20" i="30"/>
  <c r="MWN20" i="30"/>
  <c r="MWO20" i="30"/>
  <c r="MWP20" i="30"/>
  <c r="MWQ20" i="30"/>
  <c r="MWR20" i="30"/>
  <c r="MWS20" i="30"/>
  <c r="MWT20" i="30"/>
  <c r="MWU20" i="30"/>
  <c r="MWV20" i="30"/>
  <c r="MWW20" i="30"/>
  <c r="MWX20" i="30"/>
  <c r="MWY20" i="30"/>
  <c r="MWZ20" i="30"/>
  <c r="MXA20" i="30"/>
  <c r="MXB20" i="30"/>
  <c r="MXC20" i="30"/>
  <c r="MXD20" i="30"/>
  <c r="MXE20" i="30"/>
  <c r="MXF20" i="30"/>
  <c r="MXG20" i="30"/>
  <c r="MXH20" i="30"/>
  <c r="MXI20" i="30"/>
  <c r="MXJ20" i="30"/>
  <c r="MXK20" i="30"/>
  <c r="MXL20" i="30"/>
  <c r="MXM20" i="30"/>
  <c r="MXN20" i="30"/>
  <c r="MXO20" i="30"/>
  <c r="MXP20" i="30"/>
  <c r="MXQ20" i="30"/>
  <c r="MXR20" i="30"/>
  <c r="MXS20" i="30"/>
  <c r="MXT20" i="30"/>
  <c r="MXU20" i="30"/>
  <c r="MXV20" i="30"/>
  <c r="MXW20" i="30"/>
  <c r="MXX20" i="30"/>
  <c r="MXY20" i="30"/>
  <c r="MXZ20" i="30"/>
  <c r="MYA20" i="30"/>
  <c r="MYB20" i="30"/>
  <c r="MYC20" i="30"/>
  <c r="MYD20" i="30"/>
  <c r="MYE20" i="30"/>
  <c r="MYF20" i="30"/>
  <c r="MYG20" i="30"/>
  <c r="MYH20" i="30"/>
  <c r="MYI20" i="30"/>
  <c r="MYJ20" i="30"/>
  <c r="MYK20" i="30"/>
  <c r="MYL20" i="30"/>
  <c r="MYM20" i="30"/>
  <c r="MYN20" i="30"/>
  <c r="MYO20" i="30"/>
  <c r="MYP20" i="30"/>
  <c r="MYQ20" i="30"/>
  <c r="MYR20" i="30"/>
  <c r="MYS20" i="30"/>
  <c r="MYT20" i="30"/>
  <c r="MYU20" i="30"/>
  <c r="MYV20" i="30"/>
  <c r="MYW20" i="30"/>
  <c r="MYX20" i="30"/>
  <c r="MYY20" i="30"/>
  <c r="MYZ20" i="30"/>
  <c r="MZA20" i="30"/>
  <c r="MZB20" i="30"/>
  <c r="MZC20" i="30"/>
  <c r="MZD20" i="30"/>
  <c r="MZE20" i="30"/>
  <c r="MZF20" i="30"/>
  <c r="MZG20" i="30"/>
  <c r="MZH20" i="30"/>
  <c r="MZI20" i="30"/>
  <c r="MZJ20" i="30"/>
  <c r="MZK20" i="30"/>
  <c r="MZL20" i="30"/>
  <c r="MZM20" i="30"/>
  <c r="MZN20" i="30"/>
  <c r="MZO20" i="30"/>
  <c r="MZP20" i="30"/>
  <c r="MZQ20" i="30"/>
  <c r="MZR20" i="30"/>
  <c r="MZS20" i="30"/>
  <c r="MZT20" i="30"/>
  <c r="MZU20" i="30"/>
  <c r="MZV20" i="30"/>
  <c r="MZW20" i="30"/>
  <c r="MZX20" i="30"/>
  <c r="MZY20" i="30"/>
  <c r="MZZ20" i="30"/>
  <c r="NAA20" i="30"/>
  <c r="NAB20" i="30"/>
  <c r="NAC20" i="30"/>
  <c r="NAD20" i="30"/>
  <c r="NAE20" i="30"/>
  <c r="NAF20" i="30"/>
  <c r="NAG20" i="30"/>
  <c r="NAH20" i="30"/>
  <c r="NAI20" i="30"/>
  <c r="NAJ20" i="30"/>
  <c r="NAK20" i="30"/>
  <c r="NAL20" i="30"/>
  <c r="NAM20" i="30"/>
  <c r="NAN20" i="30"/>
  <c r="NAO20" i="30"/>
  <c r="NAP20" i="30"/>
  <c r="NAQ20" i="30"/>
  <c r="NAR20" i="30"/>
  <c r="NAS20" i="30"/>
  <c r="NAT20" i="30"/>
  <c r="NAU20" i="30"/>
  <c r="NAV20" i="30"/>
  <c r="NAW20" i="30"/>
  <c r="NAX20" i="30"/>
  <c r="NAY20" i="30"/>
  <c r="NAZ20" i="30"/>
  <c r="NBA20" i="30"/>
  <c r="NBB20" i="30"/>
  <c r="NBC20" i="30"/>
  <c r="NBD20" i="30"/>
  <c r="NBE20" i="30"/>
  <c r="NBF20" i="30"/>
  <c r="NBG20" i="30"/>
  <c r="NBH20" i="30"/>
  <c r="NBI20" i="30"/>
  <c r="NBJ20" i="30"/>
  <c r="NBK20" i="30"/>
  <c r="NBL20" i="30"/>
  <c r="NBM20" i="30"/>
  <c r="NBN20" i="30"/>
  <c r="NBO20" i="30"/>
  <c r="NBP20" i="30"/>
  <c r="NBQ20" i="30"/>
  <c r="NBR20" i="30"/>
  <c r="NBS20" i="30"/>
  <c r="NBT20" i="30"/>
  <c r="NBU20" i="30"/>
  <c r="NBV20" i="30"/>
  <c r="NBW20" i="30"/>
  <c r="NBX20" i="30"/>
  <c r="NBY20" i="30"/>
  <c r="NBZ20" i="30"/>
  <c r="NCA20" i="30"/>
  <c r="NCB20" i="30"/>
  <c r="NCC20" i="30"/>
  <c r="NCD20" i="30"/>
  <c r="NCE20" i="30"/>
  <c r="NCF20" i="30"/>
  <c r="NCG20" i="30"/>
  <c r="NCH20" i="30"/>
  <c r="NCI20" i="30"/>
  <c r="NCJ20" i="30"/>
  <c r="NCK20" i="30"/>
  <c r="NCL20" i="30"/>
  <c r="NCM20" i="30"/>
  <c r="NCN20" i="30"/>
  <c r="NCO20" i="30"/>
  <c r="NCP20" i="30"/>
  <c r="NCQ20" i="30"/>
  <c r="NCR20" i="30"/>
  <c r="NCS20" i="30"/>
  <c r="NCT20" i="30"/>
  <c r="NCU20" i="30"/>
  <c r="NCV20" i="30"/>
  <c r="NCW20" i="30"/>
  <c r="NCX20" i="30"/>
  <c r="NCY20" i="30"/>
  <c r="NCZ20" i="30"/>
  <c r="NDA20" i="30"/>
  <c r="NDB20" i="30"/>
  <c r="NDC20" i="30"/>
  <c r="NDD20" i="30"/>
  <c r="NDE20" i="30"/>
  <c r="NDF20" i="30"/>
  <c r="NDG20" i="30"/>
  <c r="NDH20" i="30"/>
  <c r="NDI20" i="30"/>
  <c r="NDJ20" i="30"/>
  <c r="NDK20" i="30"/>
  <c r="NDL20" i="30"/>
  <c r="NDM20" i="30"/>
  <c r="NDN20" i="30"/>
  <c r="NDO20" i="30"/>
  <c r="NDP20" i="30"/>
  <c r="NDQ20" i="30"/>
  <c r="NDR20" i="30"/>
  <c r="NDS20" i="30"/>
  <c r="NDT20" i="30"/>
  <c r="NDU20" i="30"/>
  <c r="NDV20" i="30"/>
  <c r="NDW20" i="30"/>
  <c r="NDX20" i="30"/>
  <c r="NDY20" i="30"/>
  <c r="NDZ20" i="30"/>
  <c r="NEA20" i="30"/>
  <c r="NEB20" i="30"/>
  <c r="NEC20" i="30"/>
  <c r="NED20" i="30"/>
  <c r="NEE20" i="30"/>
  <c r="NEF20" i="30"/>
  <c r="NEG20" i="30"/>
  <c r="NEH20" i="30"/>
  <c r="NEI20" i="30"/>
  <c r="NEJ20" i="30"/>
  <c r="NEK20" i="30"/>
  <c r="NEL20" i="30"/>
  <c r="NEM20" i="30"/>
  <c r="NEN20" i="30"/>
  <c r="NEO20" i="30"/>
  <c r="NEP20" i="30"/>
  <c r="NEQ20" i="30"/>
  <c r="NER20" i="30"/>
  <c r="NES20" i="30"/>
  <c r="NET20" i="30"/>
  <c r="NEU20" i="30"/>
  <c r="NEV20" i="30"/>
  <c r="NEW20" i="30"/>
  <c r="NEX20" i="30"/>
  <c r="NEY20" i="30"/>
  <c r="NEZ20" i="30"/>
  <c r="NFA20" i="30"/>
  <c r="NFB20" i="30"/>
  <c r="NFC20" i="30"/>
  <c r="NFD20" i="30"/>
  <c r="NFE20" i="30"/>
  <c r="NFF20" i="30"/>
  <c r="NFG20" i="30"/>
  <c r="NFH20" i="30"/>
  <c r="NFI20" i="30"/>
  <c r="NFJ20" i="30"/>
  <c r="NFK20" i="30"/>
  <c r="NFL20" i="30"/>
  <c r="NFM20" i="30"/>
  <c r="NFN20" i="30"/>
  <c r="NFO20" i="30"/>
  <c r="NFP20" i="30"/>
  <c r="NFQ20" i="30"/>
  <c r="NFR20" i="30"/>
  <c r="NFS20" i="30"/>
  <c r="NFT20" i="30"/>
  <c r="NFU20" i="30"/>
  <c r="NFV20" i="30"/>
  <c r="NFW20" i="30"/>
  <c r="NFX20" i="30"/>
  <c r="NFY20" i="30"/>
  <c r="NFZ20" i="30"/>
  <c r="NGA20" i="30"/>
  <c r="NGB20" i="30"/>
  <c r="NGC20" i="30"/>
  <c r="NGD20" i="30"/>
  <c r="NGE20" i="30"/>
  <c r="NGF20" i="30"/>
  <c r="NGG20" i="30"/>
  <c r="NGH20" i="30"/>
  <c r="NGI20" i="30"/>
  <c r="NGJ20" i="30"/>
  <c r="NGK20" i="30"/>
  <c r="NGL20" i="30"/>
  <c r="NGM20" i="30"/>
  <c r="NGN20" i="30"/>
  <c r="NGO20" i="30"/>
  <c r="NGP20" i="30"/>
  <c r="NGQ20" i="30"/>
  <c r="NGR20" i="30"/>
  <c r="NGS20" i="30"/>
  <c r="NGT20" i="30"/>
  <c r="NGU20" i="30"/>
  <c r="NGV20" i="30"/>
  <c r="NGW20" i="30"/>
  <c r="NGX20" i="30"/>
  <c r="NGY20" i="30"/>
  <c r="NGZ20" i="30"/>
  <c r="NHA20" i="30"/>
  <c r="NHB20" i="30"/>
  <c r="NHC20" i="30"/>
  <c r="NHD20" i="30"/>
  <c r="NHE20" i="30"/>
  <c r="NHF20" i="30"/>
  <c r="NHG20" i="30"/>
  <c r="NHH20" i="30"/>
  <c r="NHI20" i="30"/>
  <c r="NHJ20" i="30"/>
  <c r="NHK20" i="30"/>
  <c r="NHL20" i="30"/>
  <c r="NHM20" i="30"/>
  <c r="NHN20" i="30"/>
  <c r="NHO20" i="30"/>
  <c r="NHP20" i="30"/>
  <c r="NHQ20" i="30"/>
  <c r="NHR20" i="30"/>
  <c r="NHS20" i="30"/>
  <c r="NHT20" i="30"/>
  <c r="NHU20" i="30"/>
  <c r="NHV20" i="30"/>
  <c r="NHW20" i="30"/>
  <c r="NHX20" i="30"/>
  <c r="NHY20" i="30"/>
  <c r="NHZ20" i="30"/>
  <c r="NIA20" i="30"/>
  <c r="NIB20" i="30"/>
  <c r="NIC20" i="30"/>
  <c r="NID20" i="30"/>
  <c r="NIE20" i="30"/>
  <c r="NIF20" i="30"/>
  <c r="NIG20" i="30"/>
  <c r="NIH20" i="30"/>
  <c r="NII20" i="30"/>
  <c r="NIJ20" i="30"/>
  <c r="NIK20" i="30"/>
  <c r="NIL20" i="30"/>
  <c r="NIM20" i="30"/>
  <c r="NIN20" i="30"/>
  <c r="NIO20" i="30"/>
  <c r="NIP20" i="30"/>
  <c r="NIQ20" i="30"/>
  <c r="NIR20" i="30"/>
  <c r="NIS20" i="30"/>
  <c r="NIT20" i="30"/>
  <c r="NIU20" i="30"/>
  <c r="NIV20" i="30"/>
  <c r="NIW20" i="30"/>
  <c r="NIX20" i="30"/>
  <c r="NIY20" i="30"/>
  <c r="NIZ20" i="30"/>
  <c r="NJA20" i="30"/>
  <c r="NJB20" i="30"/>
  <c r="NJC20" i="30"/>
  <c r="NJD20" i="30"/>
  <c r="NJE20" i="30"/>
  <c r="NJF20" i="30"/>
  <c r="NJG20" i="30"/>
  <c r="NJH20" i="30"/>
  <c r="NJI20" i="30"/>
  <c r="NJJ20" i="30"/>
  <c r="NJK20" i="30"/>
  <c r="NJL20" i="30"/>
  <c r="NJM20" i="30"/>
  <c r="NJN20" i="30"/>
  <c r="NJO20" i="30"/>
  <c r="NJP20" i="30"/>
  <c r="NJQ20" i="30"/>
  <c r="NJR20" i="30"/>
  <c r="NJS20" i="30"/>
  <c r="NJT20" i="30"/>
  <c r="NJU20" i="30"/>
  <c r="NJV20" i="30"/>
  <c r="NJW20" i="30"/>
  <c r="NJX20" i="30"/>
  <c r="NJY20" i="30"/>
  <c r="NJZ20" i="30"/>
  <c r="NKA20" i="30"/>
  <c r="NKB20" i="30"/>
  <c r="NKC20" i="30"/>
  <c r="NKD20" i="30"/>
  <c r="NKE20" i="30"/>
  <c r="NKF20" i="30"/>
  <c r="NKG20" i="30"/>
  <c r="NKH20" i="30"/>
  <c r="NKI20" i="30"/>
  <c r="NKJ20" i="30"/>
  <c r="NKK20" i="30"/>
  <c r="NKL20" i="30"/>
  <c r="NKM20" i="30"/>
  <c r="NKN20" i="30"/>
  <c r="NKO20" i="30"/>
  <c r="NKP20" i="30"/>
  <c r="NKQ20" i="30"/>
  <c r="NKR20" i="30"/>
  <c r="NKS20" i="30"/>
  <c r="NKT20" i="30"/>
  <c r="NKU20" i="30"/>
  <c r="NKV20" i="30"/>
  <c r="NKW20" i="30"/>
  <c r="NKX20" i="30"/>
  <c r="NKY20" i="30"/>
  <c r="NKZ20" i="30"/>
  <c r="NLA20" i="30"/>
  <c r="NLB20" i="30"/>
  <c r="NLC20" i="30"/>
  <c r="NLD20" i="30"/>
  <c r="NLE20" i="30"/>
  <c r="NLF20" i="30"/>
  <c r="NLG20" i="30"/>
  <c r="NLH20" i="30"/>
  <c r="NLI20" i="30"/>
  <c r="NLJ20" i="30"/>
  <c r="NLK20" i="30"/>
  <c r="NLL20" i="30"/>
  <c r="NLM20" i="30"/>
  <c r="NLN20" i="30"/>
  <c r="NLO20" i="30"/>
  <c r="NLP20" i="30"/>
  <c r="NLQ20" i="30"/>
  <c r="NLR20" i="30"/>
  <c r="NLS20" i="30"/>
  <c r="NLT20" i="30"/>
  <c r="NLU20" i="30"/>
  <c r="NLV20" i="30"/>
  <c r="NLW20" i="30"/>
  <c r="NLX20" i="30"/>
  <c r="NLY20" i="30"/>
  <c r="NLZ20" i="30"/>
  <c r="NMA20" i="30"/>
  <c r="NMB20" i="30"/>
  <c r="NMC20" i="30"/>
  <c r="NMD20" i="30"/>
  <c r="NME20" i="30"/>
  <c r="NMF20" i="30"/>
  <c r="NMG20" i="30"/>
  <c r="NMH20" i="30"/>
  <c r="NMI20" i="30"/>
  <c r="NMJ20" i="30"/>
  <c r="NMK20" i="30"/>
  <c r="NML20" i="30"/>
  <c r="NMM20" i="30"/>
  <c r="NMN20" i="30"/>
  <c r="NMO20" i="30"/>
  <c r="NMP20" i="30"/>
  <c r="NMQ20" i="30"/>
  <c r="NMR20" i="30"/>
  <c r="NMS20" i="30"/>
  <c r="NMT20" i="30"/>
  <c r="NMU20" i="30"/>
  <c r="NMV20" i="30"/>
  <c r="NMW20" i="30"/>
  <c r="NMX20" i="30"/>
  <c r="NMY20" i="30"/>
  <c r="NMZ20" i="30"/>
  <c r="NNA20" i="30"/>
  <c r="NNB20" i="30"/>
  <c r="NNC20" i="30"/>
  <c r="NND20" i="30"/>
  <c r="NNE20" i="30"/>
  <c r="NNF20" i="30"/>
  <c r="NNG20" i="30"/>
  <c r="NNH20" i="30"/>
  <c r="NNI20" i="30"/>
  <c r="NNJ20" i="30"/>
  <c r="NNK20" i="30"/>
  <c r="NNL20" i="30"/>
  <c r="NNM20" i="30"/>
  <c r="NNN20" i="30"/>
  <c r="NNO20" i="30"/>
  <c r="NNP20" i="30"/>
  <c r="NNQ20" i="30"/>
  <c r="NNR20" i="30"/>
  <c r="NNS20" i="30"/>
  <c r="NNT20" i="30"/>
  <c r="NNU20" i="30"/>
  <c r="NNV20" i="30"/>
  <c r="NNW20" i="30"/>
  <c r="NNX20" i="30"/>
  <c r="NNY20" i="30"/>
  <c r="NNZ20" i="30"/>
  <c r="NOA20" i="30"/>
  <c r="NOB20" i="30"/>
  <c r="NOC20" i="30"/>
  <c r="NOD20" i="30"/>
  <c r="NOE20" i="30"/>
  <c r="NOF20" i="30"/>
  <c r="NOG20" i="30"/>
  <c r="NOH20" i="30"/>
  <c r="NOI20" i="30"/>
  <c r="NOJ20" i="30"/>
  <c r="NOK20" i="30"/>
  <c r="NOL20" i="30"/>
  <c r="NOM20" i="30"/>
  <c r="NON20" i="30"/>
  <c r="NOO20" i="30"/>
  <c r="NOP20" i="30"/>
  <c r="NOQ20" i="30"/>
  <c r="NOR20" i="30"/>
  <c r="NOS20" i="30"/>
  <c r="NOT20" i="30"/>
  <c r="NOU20" i="30"/>
  <c r="NOV20" i="30"/>
  <c r="NOW20" i="30"/>
  <c r="NOX20" i="30"/>
  <c r="NOY20" i="30"/>
  <c r="NOZ20" i="30"/>
  <c r="NPA20" i="30"/>
  <c r="NPB20" i="30"/>
  <c r="NPC20" i="30"/>
  <c r="NPD20" i="30"/>
  <c r="NPE20" i="30"/>
  <c r="NPF20" i="30"/>
  <c r="NPG20" i="30"/>
  <c r="NPH20" i="30"/>
  <c r="NPI20" i="30"/>
  <c r="NPJ20" i="30"/>
  <c r="NPK20" i="30"/>
  <c r="NPL20" i="30"/>
  <c r="NPM20" i="30"/>
  <c r="NPN20" i="30"/>
  <c r="NPO20" i="30"/>
  <c r="NPP20" i="30"/>
  <c r="NPQ20" i="30"/>
  <c r="NPR20" i="30"/>
  <c r="NPS20" i="30"/>
  <c r="NPT20" i="30"/>
  <c r="NPU20" i="30"/>
  <c r="NPV20" i="30"/>
  <c r="NPW20" i="30"/>
  <c r="NPX20" i="30"/>
  <c r="NPY20" i="30"/>
  <c r="NPZ20" i="30"/>
  <c r="NQA20" i="30"/>
  <c r="NQB20" i="30"/>
  <c r="NQC20" i="30"/>
  <c r="NQD20" i="30"/>
  <c r="NQE20" i="30"/>
  <c r="NQF20" i="30"/>
  <c r="NQG20" i="30"/>
  <c r="NQH20" i="30"/>
  <c r="NQI20" i="30"/>
  <c r="NQJ20" i="30"/>
  <c r="NQK20" i="30"/>
  <c r="NQL20" i="30"/>
  <c r="NQM20" i="30"/>
  <c r="NQN20" i="30"/>
  <c r="NQO20" i="30"/>
  <c r="NQP20" i="30"/>
  <c r="NQQ20" i="30"/>
  <c r="NQR20" i="30"/>
  <c r="NQS20" i="30"/>
  <c r="NQT20" i="30"/>
  <c r="NQU20" i="30"/>
  <c r="NQV20" i="30"/>
  <c r="NQW20" i="30"/>
  <c r="NQX20" i="30"/>
  <c r="NQY20" i="30"/>
  <c r="NQZ20" i="30"/>
  <c r="NRA20" i="30"/>
  <c r="NRB20" i="30"/>
  <c r="NRC20" i="30"/>
  <c r="NRD20" i="30"/>
  <c r="NRE20" i="30"/>
  <c r="NRF20" i="30"/>
  <c r="NRG20" i="30"/>
  <c r="NRH20" i="30"/>
  <c r="NRI20" i="30"/>
  <c r="NRJ20" i="30"/>
  <c r="NRK20" i="30"/>
  <c r="NRL20" i="30"/>
  <c r="NRM20" i="30"/>
  <c r="NRN20" i="30"/>
  <c r="NRO20" i="30"/>
  <c r="NRP20" i="30"/>
  <c r="NRQ20" i="30"/>
  <c r="NRR20" i="30"/>
  <c r="NRS20" i="30"/>
  <c r="NRT20" i="30"/>
  <c r="NRU20" i="30"/>
  <c r="NRV20" i="30"/>
  <c r="NRW20" i="30"/>
  <c r="NRX20" i="30"/>
  <c r="NRY20" i="30"/>
  <c r="NRZ20" i="30"/>
  <c r="NSA20" i="30"/>
  <c r="NSB20" i="30"/>
  <c r="NSC20" i="30"/>
  <c r="NSD20" i="30"/>
  <c r="NSE20" i="30"/>
  <c r="NSF20" i="30"/>
  <c r="NSG20" i="30"/>
  <c r="NSH20" i="30"/>
  <c r="NSI20" i="30"/>
  <c r="NSJ20" i="30"/>
  <c r="NSK20" i="30"/>
  <c r="NSL20" i="30"/>
  <c r="NSM20" i="30"/>
  <c r="NSN20" i="30"/>
  <c r="NSO20" i="30"/>
  <c r="NSP20" i="30"/>
  <c r="NSQ20" i="30"/>
  <c r="NSR20" i="30"/>
  <c r="NSS20" i="30"/>
  <c r="NST20" i="30"/>
  <c r="NSU20" i="30"/>
  <c r="NSV20" i="30"/>
  <c r="NSW20" i="30"/>
  <c r="NSX20" i="30"/>
  <c r="NSY20" i="30"/>
  <c r="NSZ20" i="30"/>
  <c r="NTA20" i="30"/>
  <c r="NTB20" i="30"/>
  <c r="NTC20" i="30"/>
  <c r="NTD20" i="30"/>
  <c r="NTE20" i="30"/>
  <c r="NTF20" i="30"/>
  <c r="NTG20" i="30"/>
  <c r="NTH20" i="30"/>
  <c r="NTI20" i="30"/>
  <c r="NTJ20" i="30"/>
  <c r="NTK20" i="30"/>
  <c r="NTL20" i="30"/>
  <c r="NTM20" i="30"/>
  <c r="NTN20" i="30"/>
  <c r="NTO20" i="30"/>
  <c r="NTP20" i="30"/>
  <c r="NTQ20" i="30"/>
  <c r="NTR20" i="30"/>
  <c r="NTS20" i="30"/>
  <c r="NTT20" i="30"/>
  <c r="NTU20" i="30"/>
  <c r="NTV20" i="30"/>
  <c r="NTW20" i="30"/>
  <c r="NTX20" i="30"/>
  <c r="NTY20" i="30"/>
  <c r="NTZ20" i="30"/>
  <c r="NUA20" i="30"/>
  <c r="NUB20" i="30"/>
  <c r="NUC20" i="30"/>
  <c r="NUD20" i="30"/>
  <c r="NUE20" i="30"/>
  <c r="NUF20" i="30"/>
  <c r="NUG20" i="30"/>
  <c r="NUH20" i="30"/>
  <c r="NUI20" i="30"/>
  <c r="NUJ20" i="30"/>
  <c r="NUK20" i="30"/>
  <c r="NUL20" i="30"/>
  <c r="NUM20" i="30"/>
  <c r="NUN20" i="30"/>
  <c r="NUO20" i="30"/>
  <c r="NUP20" i="30"/>
  <c r="NUQ20" i="30"/>
  <c r="NUR20" i="30"/>
  <c r="NUS20" i="30"/>
  <c r="NUT20" i="30"/>
  <c r="NUU20" i="30"/>
  <c r="NUV20" i="30"/>
  <c r="NUW20" i="30"/>
  <c r="NUX20" i="30"/>
  <c r="NUY20" i="30"/>
  <c r="NUZ20" i="30"/>
  <c r="NVA20" i="30"/>
  <c r="NVB20" i="30"/>
  <c r="NVC20" i="30"/>
  <c r="NVD20" i="30"/>
  <c r="NVE20" i="30"/>
  <c r="NVF20" i="30"/>
  <c r="NVG20" i="30"/>
  <c r="NVH20" i="30"/>
  <c r="NVI20" i="30"/>
  <c r="NVJ20" i="30"/>
  <c r="NVK20" i="30"/>
  <c r="NVL20" i="30"/>
  <c r="NVM20" i="30"/>
  <c r="NVN20" i="30"/>
  <c r="NVO20" i="30"/>
  <c r="NVP20" i="30"/>
  <c r="NVQ20" i="30"/>
  <c r="NVR20" i="30"/>
  <c r="NVS20" i="30"/>
  <c r="NVT20" i="30"/>
  <c r="NVU20" i="30"/>
  <c r="NVV20" i="30"/>
  <c r="NVW20" i="30"/>
  <c r="NVX20" i="30"/>
  <c r="NVY20" i="30"/>
  <c r="NVZ20" i="30"/>
  <c r="NWA20" i="30"/>
  <c r="NWB20" i="30"/>
  <c r="NWC20" i="30"/>
  <c r="NWD20" i="30"/>
  <c r="NWE20" i="30"/>
  <c r="NWF20" i="30"/>
  <c r="NWG20" i="30"/>
  <c r="NWH20" i="30"/>
  <c r="NWI20" i="30"/>
  <c r="NWJ20" i="30"/>
  <c r="NWK20" i="30"/>
  <c r="NWL20" i="30"/>
  <c r="NWM20" i="30"/>
  <c r="NWN20" i="30"/>
  <c r="NWO20" i="30"/>
  <c r="NWP20" i="30"/>
  <c r="NWQ20" i="30"/>
  <c r="NWR20" i="30"/>
  <c r="NWS20" i="30"/>
  <c r="NWT20" i="30"/>
  <c r="NWU20" i="30"/>
  <c r="NWV20" i="30"/>
  <c r="NWW20" i="30"/>
  <c r="NWX20" i="30"/>
  <c r="NWY20" i="30"/>
  <c r="NWZ20" i="30"/>
  <c r="NXA20" i="30"/>
  <c r="NXB20" i="30"/>
  <c r="NXC20" i="30"/>
  <c r="NXD20" i="30"/>
  <c r="NXE20" i="30"/>
  <c r="NXF20" i="30"/>
  <c r="NXG20" i="30"/>
  <c r="NXH20" i="30"/>
  <c r="NXI20" i="30"/>
  <c r="NXJ20" i="30"/>
  <c r="NXK20" i="30"/>
  <c r="NXL20" i="30"/>
  <c r="NXM20" i="30"/>
  <c r="NXN20" i="30"/>
  <c r="NXO20" i="30"/>
  <c r="NXP20" i="30"/>
  <c r="NXQ20" i="30"/>
  <c r="NXR20" i="30"/>
  <c r="NXS20" i="30"/>
  <c r="NXT20" i="30"/>
  <c r="NXU20" i="30"/>
  <c r="NXV20" i="30"/>
  <c r="NXW20" i="30"/>
  <c r="NXX20" i="30"/>
  <c r="NXY20" i="30"/>
  <c r="NXZ20" i="30"/>
  <c r="NYA20" i="30"/>
  <c r="NYB20" i="30"/>
  <c r="NYC20" i="30"/>
  <c r="NYD20" i="30"/>
  <c r="NYE20" i="30"/>
  <c r="NYF20" i="30"/>
  <c r="NYG20" i="30"/>
  <c r="NYH20" i="30"/>
  <c r="NYI20" i="30"/>
  <c r="NYJ20" i="30"/>
  <c r="NYK20" i="30"/>
  <c r="NYL20" i="30"/>
  <c r="NYM20" i="30"/>
  <c r="NYN20" i="30"/>
  <c r="NYO20" i="30"/>
  <c r="NYP20" i="30"/>
  <c r="NYQ20" i="30"/>
  <c r="NYR20" i="30"/>
  <c r="NYS20" i="30"/>
  <c r="NYT20" i="30"/>
  <c r="NYU20" i="30"/>
  <c r="NYV20" i="30"/>
  <c r="NYW20" i="30"/>
  <c r="NYX20" i="30"/>
  <c r="NYY20" i="30"/>
  <c r="NYZ20" i="30"/>
  <c r="NZA20" i="30"/>
  <c r="NZB20" i="30"/>
  <c r="NZC20" i="30"/>
  <c r="NZD20" i="30"/>
  <c r="NZE20" i="30"/>
  <c r="NZF20" i="30"/>
  <c r="NZG20" i="30"/>
  <c r="NZH20" i="30"/>
  <c r="NZI20" i="30"/>
  <c r="NZJ20" i="30"/>
  <c r="NZK20" i="30"/>
  <c r="NZL20" i="30"/>
  <c r="NZM20" i="30"/>
  <c r="NZN20" i="30"/>
  <c r="NZO20" i="30"/>
  <c r="NZP20" i="30"/>
  <c r="NZQ20" i="30"/>
  <c r="NZR20" i="30"/>
  <c r="NZS20" i="30"/>
  <c r="NZT20" i="30"/>
  <c r="NZU20" i="30"/>
  <c r="NZV20" i="30"/>
  <c r="NZW20" i="30"/>
  <c r="NZX20" i="30"/>
  <c r="NZY20" i="30"/>
  <c r="NZZ20" i="30"/>
  <c r="OAA20" i="30"/>
  <c r="OAB20" i="30"/>
  <c r="OAC20" i="30"/>
  <c r="OAD20" i="30"/>
  <c r="OAE20" i="30"/>
  <c r="OAF20" i="30"/>
  <c r="OAG20" i="30"/>
  <c r="OAH20" i="30"/>
  <c r="OAI20" i="30"/>
  <c r="OAJ20" i="30"/>
  <c r="OAK20" i="30"/>
  <c r="OAL20" i="30"/>
  <c r="OAM20" i="30"/>
  <c r="OAN20" i="30"/>
  <c r="OAO20" i="30"/>
  <c r="OAP20" i="30"/>
  <c r="OAQ20" i="30"/>
  <c r="OAR20" i="30"/>
  <c r="OAS20" i="30"/>
  <c r="OAT20" i="30"/>
  <c r="OAU20" i="30"/>
  <c r="OAV20" i="30"/>
  <c r="OAW20" i="30"/>
  <c r="OAX20" i="30"/>
  <c r="OAY20" i="30"/>
  <c r="OAZ20" i="30"/>
  <c r="OBA20" i="30"/>
  <c r="OBB20" i="30"/>
  <c r="OBC20" i="30"/>
  <c r="OBD20" i="30"/>
  <c r="OBE20" i="30"/>
  <c r="OBF20" i="30"/>
  <c r="OBG20" i="30"/>
  <c r="OBH20" i="30"/>
  <c r="OBI20" i="30"/>
  <c r="OBJ20" i="30"/>
  <c r="OBK20" i="30"/>
  <c r="OBL20" i="30"/>
  <c r="OBM20" i="30"/>
  <c r="OBN20" i="30"/>
  <c r="OBO20" i="30"/>
  <c r="OBP20" i="30"/>
  <c r="OBQ20" i="30"/>
  <c r="OBR20" i="30"/>
  <c r="OBS20" i="30"/>
  <c r="OBT20" i="30"/>
  <c r="OBU20" i="30"/>
  <c r="OBV20" i="30"/>
  <c r="OBW20" i="30"/>
  <c r="OBX20" i="30"/>
  <c r="OBY20" i="30"/>
  <c r="OBZ20" i="30"/>
  <c r="OCA20" i="30"/>
  <c r="OCB20" i="30"/>
  <c r="OCC20" i="30"/>
  <c r="OCD20" i="30"/>
  <c r="OCE20" i="30"/>
  <c r="OCF20" i="30"/>
  <c r="OCG20" i="30"/>
  <c r="OCH20" i="30"/>
  <c r="OCI20" i="30"/>
  <c r="OCJ20" i="30"/>
  <c r="OCK20" i="30"/>
  <c r="OCL20" i="30"/>
  <c r="OCM20" i="30"/>
  <c r="OCN20" i="30"/>
  <c r="OCO20" i="30"/>
  <c r="OCP20" i="30"/>
  <c r="OCQ20" i="30"/>
  <c r="OCR20" i="30"/>
  <c r="OCS20" i="30"/>
  <c r="OCT20" i="30"/>
  <c r="OCU20" i="30"/>
  <c r="OCV20" i="30"/>
  <c r="OCW20" i="30"/>
  <c r="OCX20" i="30"/>
  <c r="OCY20" i="30"/>
  <c r="OCZ20" i="30"/>
  <c r="ODA20" i="30"/>
  <c r="ODB20" i="30"/>
  <c r="ODC20" i="30"/>
  <c r="ODD20" i="30"/>
  <c r="ODE20" i="30"/>
  <c r="ODF20" i="30"/>
  <c r="ODG20" i="30"/>
  <c r="ODH20" i="30"/>
  <c r="ODI20" i="30"/>
  <c r="ODJ20" i="30"/>
  <c r="ODK20" i="30"/>
  <c r="ODL20" i="30"/>
  <c r="ODM20" i="30"/>
  <c r="ODN20" i="30"/>
  <c r="ODO20" i="30"/>
  <c r="ODP20" i="30"/>
  <c r="ODQ20" i="30"/>
  <c r="ODR20" i="30"/>
  <c r="ODS20" i="30"/>
  <c r="ODT20" i="30"/>
  <c r="ODU20" i="30"/>
  <c r="ODV20" i="30"/>
  <c r="ODW20" i="30"/>
  <c r="ODX20" i="30"/>
  <c r="ODY20" i="30"/>
  <c r="ODZ20" i="30"/>
  <c r="OEA20" i="30"/>
  <c r="OEB20" i="30"/>
  <c r="OEC20" i="30"/>
  <c r="OED20" i="30"/>
  <c r="OEE20" i="30"/>
  <c r="OEF20" i="30"/>
  <c r="OEG20" i="30"/>
  <c r="OEH20" i="30"/>
  <c r="OEI20" i="30"/>
  <c r="OEJ20" i="30"/>
  <c r="OEK20" i="30"/>
  <c r="OEL20" i="30"/>
  <c r="OEM20" i="30"/>
  <c r="OEN20" i="30"/>
  <c r="OEO20" i="30"/>
  <c r="OEP20" i="30"/>
  <c r="OEQ20" i="30"/>
  <c r="OER20" i="30"/>
  <c r="OES20" i="30"/>
  <c r="OET20" i="30"/>
  <c r="OEU20" i="30"/>
  <c r="OEV20" i="30"/>
  <c r="OEW20" i="30"/>
  <c r="OEX20" i="30"/>
  <c r="OEY20" i="30"/>
  <c r="OEZ20" i="30"/>
  <c r="OFA20" i="30"/>
  <c r="OFB20" i="30"/>
  <c r="OFC20" i="30"/>
  <c r="OFD20" i="30"/>
  <c r="OFE20" i="30"/>
  <c r="OFF20" i="30"/>
  <c r="OFG20" i="30"/>
  <c r="OFH20" i="30"/>
  <c r="OFI20" i="30"/>
  <c r="OFJ20" i="30"/>
  <c r="OFK20" i="30"/>
  <c r="OFL20" i="30"/>
  <c r="OFM20" i="30"/>
  <c r="OFN20" i="30"/>
  <c r="OFO20" i="30"/>
  <c r="OFP20" i="30"/>
  <c r="OFQ20" i="30"/>
  <c r="OFR20" i="30"/>
  <c r="OFS20" i="30"/>
  <c r="OFT20" i="30"/>
  <c r="OFU20" i="30"/>
  <c r="OFV20" i="30"/>
  <c r="OFW20" i="30"/>
  <c r="OFX20" i="30"/>
  <c r="OFY20" i="30"/>
  <c r="OFZ20" i="30"/>
  <c r="OGA20" i="30"/>
  <c r="OGB20" i="30"/>
  <c r="OGC20" i="30"/>
  <c r="OGD20" i="30"/>
  <c r="OGE20" i="30"/>
  <c r="OGF20" i="30"/>
  <c r="OGG20" i="30"/>
  <c r="OGH20" i="30"/>
  <c r="OGI20" i="30"/>
  <c r="OGJ20" i="30"/>
  <c r="OGK20" i="30"/>
  <c r="OGL20" i="30"/>
  <c r="OGM20" i="30"/>
  <c r="OGN20" i="30"/>
  <c r="OGO20" i="30"/>
  <c r="OGP20" i="30"/>
  <c r="OGQ20" i="30"/>
  <c r="OGR20" i="30"/>
  <c r="OGS20" i="30"/>
  <c r="OGT20" i="30"/>
  <c r="OGU20" i="30"/>
  <c r="OGV20" i="30"/>
  <c r="OGW20" i="30"/>
  <c r="OGX20" i="30"/>
  <c r="OGY20" i="30"/>
  <c r="OGZ20" i="30"/>
  <c r="OHA20" i="30"/>
  <c r="OHB20" i="30"/>
  <c r="OHC20" i="30"/>
  <c r="OHD20" i="30"/>
  <c r="OHE20" i="30"/>
  <c r="OHF20" i="30"/>
  <c r="OHG20" i="30"/>
  <c r="OHH20" i="30"/>
  <c r="OHI20" i="30"/>
  <c r="OHJ20" i="30"/>
  <c r="OHK20" i="30"/>
  <c r="OHL20" i="30"/>
  <c r="OHM20" i="30"/>
  <c r="OHN20" i="30"/>
  <c r="OHO20" i="30"/>
  <c r="OHP20" i="30"/>
  <c r="OHQ20" i="30"/>
  <c r="OHR20" i="30"/>
  <c r="OHS20" i="30"/>
  <c r="OHT20" i="30"/>
  <c r="OHU20" i="30"/>
  <c r="OHV20" i="30"/>
  <c r="OHW20" i="30"/>
  <c r="OHX20" i="30"/>
  <c r="OHY20" i="30"/>
  <c r="OHZ20" i="30"/>
  <c r="OIA20" i="30"/>
  <c r="OIB20" i="30"/>
  <c r="OIC20" i="30"/>
  <c r="OID20" i="30"/>
  <c r="OIE20" i="30"/>
  <c r="OIF20" i="30"/>
  <c r="OIG20" i="30"/>
  <c r="OIH20" i="30"/>
  <c r="OII20" i="30"/>
  <c r="OIJ20" i="30"/>
  <c r="OIK20" i="30"/>
  <c r="OIL20" i="30"/>
  <c r="OIM20" i="30"/>
  <c r="OIN20" i="30"/>
  <c r="OIO20" i="30"/>
  <c r="OIP20" i="30"/>
  <c r="OIQ20" i="30"/>
  <c r="OIR20" i="30"/>
  <c r="OIS20" i="30"/>
  <c r="OIT20" i="30"/>
  <c r="OIU20" i="30"/>
  <c r="OIV20" i="30"/>
  <c r="OIW20" i="30"/>
  <c r="OIX20" i="30"/>
  <c r="OIY20" i="30"/>
  <c r="OIZ20" i="30"/>
  <c r="OJA20" i="30"/>
  <c r="OJB20" i="30"/>
  <c r="OJC20" i="30"/>
  <c r="OJD20" i="30"/>
  <c r="OJE20" i="30"/>
  <c r="OJF20" i="30"/>
  <c r="OJG20" i="30"/>
  <c r="OJH20" i="30"/>
  <c r="OJI20" i="30"/>
  <c r="OJJ20" i="30"/>
  <c r="OJK20" i="30"/>
  <c r="OJL20" i="30"/>
  <c r="OJM20" i="30"/>
  <c r="OJN20" i="30"/>
  <c r="OJO20" i="30"/>
  <c r="OJP20" i="30"/>
  <c r="OJQ20" i="30"/>
  <c r="OJR20" i="30"/>
  <c r="OJS20" i="30"/>
  <c r="OJT20" i="30"/>
  <c r="OJU20" i="30"/>
  <c r="OJV20" i="30"/>
  <c r="OJW20" i="30"/>
  <c r="OJX20" i="30"/>
  <c r="OJY20" i="30"/>
  <c r="OJZ20" i="30"/>
  <c r="OKA20" i="30"/>
  <c r="OKB20" i="30"/>
  <c r="OKC20" i="30"/>
  <c r="OKD20" i="30"/>
  <c r="OKE20" i="30"/>
  <c r="OKF20" i="30"/>
  <c r="OKG20" i="30"/>
  <c r="OKH20" i="30"/>
  <c r="OKI20" i="30"/>
  <c r="OKJ20" i="30"/>
  <c r="OKK20" i="30"/>
  <c r="OKL20" i="30"/>
  <c r="OKM20" i="30"/>
  <c r="OKN20" i="30"/>
  <c r="OKO20" i="30"/>
  <c r="OKP20" i="30"/>
  <c r="OKQ20" i="30"/>
  <c r="OKR20" i="30"/>
  <c r="OKS20" i="30"/>
  <c r="OKT20" i="30"/>
  <c r="OKU20" i="30"/>
  <c r="OKV20" i="30"/>
  <c r="OKW20" i="30"/>
  <c r="OKX20" i="30"/>
  <c r="OKY20" i="30"/>
  <c r="OKZ20" i="30"/>
  <c r="OLA20" i="30"/>
  <c r="OLB20" i="30"/>
  <c r="OLC20" i="30"/>
  <c r="OLD20" i="30"/>
  <c r="OLE20" i="30"/>
  <c r="OLF20" i="30"/>
  <c r="OLG20" i="30"/>
  <c r="OLH20" i="30"/>
  <c r="OLI20" i="30"/>
  <c r="OLJ20" i="30"/>
  <c r="OLK20" i="30"/>
  <c r="OLL20" i="30"/>
  <c r="OLM20" i="30"/>
  <c r="OLN20" i="30"/>
  <c r="OLO20" i="30"/>
  <c r="OLP20" i="30"/>
  <c r="OLQ20" i="30"/>
  <c r="OLR20" i="30"/>
  <c r="OLS20" i="30"/>
  <c r="OLT20" i="30"/>
  <c r="OLU20" i="30"/>
  <c r="OLV20" i="30"/>
  <c r="OLW20" i="30"/>
  <c r="OLX20" i="30"/>
  <c r="OLY20" i="30"/>
  <c r="OLZ20" i="30"/>
  <c r="OMA20" i="30"/>
  <c r="OMB20" i="30"/>
  <c r="OMC20" i="30"/>
  <c r="OMD20" i="30"/>
  <c r="OME20" i="30"/>
  <c r="OMF20" i="30"/>
  <c r="OMG20" i="30"/>
  <c r="OMH20" i="30"/>
  <c r="OMI20" i="30"/>
  <c r="OMJ20" i="30"/>
  <c r="OMK20" i="30"/>
  <c r="OML20" i="30"/>
  <c r="OMM20" i="30"/>
  <c r="OMN20" i="30"/>
  <c r="OMO20" i="30"/>
  <c r="OMP20" i="30"/>
  <c r="OMQ20" i="30"/>
  <c r="OMR20" i="30"/>
  <c r="OMS20" i="30"/>
  <c r="OMT20" i="30"/>
  <c r="OMU20" i="30"/>
  <c r="OMV20" i="30"/>
  <c r="OMW20" i="30"/>
  <c r="OMX20" i="30"/>
  <c r="OMY20" i="30"/>
  <c r="OMZ20" i="30"/>
  <c r="ONA20" i="30"/>
  <c r="ONB20" i="30"/>
  <c r="ONC20" i="30"/>
  <c r="OND20" i="30"/>
  <c r="ONE20" i="30"/>
  <c r="ONF20" i="30"/>
  <c r="ONG20" i="30"/>
  <c r="ONH20" i="30"/>
  <c r="ONI20" i="30"/>
  <c r="ONJ20" i="30"/>
  <c r="ONK20" i="30"/>
  <c r="ONL20" i="30"/>
  <c r="ONM20" i="30"/>
  <c r="ONN20" i="30"/>
  <c r="ONO20" i="30"/>
  <c r="ONP20" i="30"/>
  <c r="ONQ20" i="30"/>
  <c r="ONR20" i="30"/>
  <c r="ONS20" i="30"/>
  <c r="ONT20" i="30"/>
  <c r="ONU20" i="30"/>
  <c r="ONV20" i="30"/>
  <c r="ONW20" i="30"/>
  <c r="ONX20" i="30"/>
  <c r="ONY20" i="30"/>
  <c r="ONZ20" i="30"/>
  <c r="OOA20" i="30"/>
  <c r="OOB20" i="30"/>
  <c r="OOC20" i="30"/>
  <c r="OOD20" i="30"/>
  <c r="OOE20" i="30"/>
  <c r="OOF20" i="30"/>
  <c r="OOG20" i="30"/>
  <c r="OOH20" i="30"/>
  <c r="OOI20" i="30"/>
  <c r="OOJ20" i="30"/>
  <c r="OOK20" i="30"/>
  <c r="OOL20" i="30"/>
  <c r="OOM20" i="30"/>
  <c r="OON20" i="30"/>
  <c r="OOO20" i="30"/>
  <c r="OOP20" i="30"/>
  <c r="OOQ20" i="30"/>
  <c r="OOR20" i="30"/>
  <c r="OOS20" i="30"/>
  <c r="OOT20" i="30"/>
  <c r="OOU20" i="30"/>
  <c r="OOV20" i="30"/>
  <c r="OOW20" i="30"/>
  <c r="OOX20" i="30"/>
  <c r="OOY20" i="30"/>
  <c r="OOZ20" i="30"/>
  <c r="OPA20" i="30"/>
  <c r="OPB20" i="30"/>
  <c r="OPC20" i="30"/>
  <c r="OPD20" i="30"/>
  <c r="OPE20" i="30"/>
  <c r="OPF20" i="30"/>
  <c r="OPG20" i="30"/>
  <c r="OPH20" i="30"/>
  <c r="OPI20" i="30"/>
  <c r="OPJ20" i="30"/>
  <c r="OPK20" i="30"/>
  <c r="OPL20" i="30"/>
  <c r="OPM20" i="30"/>
  <c r="OPN20" i="30"/>
  <c r="OPO20" i="30"/>
  <c r="OPP20" i="30"/>
  <c r="OPQ20" i="30"/>
  <c r="OPR20" i="30"/>
  <c r="OPS20" i="30"/>
  <c r="OPT20" i="30"/>
  <c r="OPU20" i="30"/>
  <c r="OPV20" i="30"/>
  <c r="OPW20" i="30"/>
  <c r="OPX20" i="30"/>
  <c r="OPY20" i="30"/>
  <c r="OPZ20" i="30"/>
  <c r="OQA20" i="30"/>
  <c r="OQB20" i="30"/>
  <c r="OQC20" i="30"/>
  <c r="OQD20" i="30"/>
  <c r="OQE20" i="30"/>
  <c r="OQF20" i="30"/>
  <c r="OQG20" i="30"/>
  <c r="OQH20" i="30"/>
  <c r="OQI20" i="30"/>
  <c r="OQJ20" i="30"/>
  <c r="OQK20" i="30"/>
  <c r="OQL20" i="30"/>
  <c r="OQM20" i="30"/>
  <c r="OQN20" i="30"/>
  <c r="OQO20" i="30"/>
  <c r="OQP20" i="30"/>
  <c r="OQQ20" i="30"/>
  <c r="OQR20" i="30"/>
  <c r="OQS20" i="30"/>
  <c r="OQT20" i="30"/>
  <c r="OQU20" i="30"/>
  <c r="OQV20" i="30"/>
  <c r="OQW20" i="30"/>
  <c r="OQX20" i="30"/>
  <c r="OQY20" i="30"/>
  <c r="OQZ20" i="30"/>
  <c r="ORA20" i="30"/>
  <c r="ORB20" i="30"/>
  <c r="ORC20" i="30"/>
  <c r="ORD20" i="30"/>
  <c r="ORE20" i="30"/>
  <c r="ORF20" i="30"/>
  <c r="ORG20" i="30"/>
  <c r="ORH20" i="30"/>
  <c r="ORI20" i="30"/>
  <c r="ORJ20" i="30"/>
  <c r="ORK20" i="30"/>
  <c r="ORL20" i="30"/>
  <c r="ORM20" i="30"/>
  <c r="ORN20" i="30"/>
  <c r="ORO20" i="30"/>
  <c r="ORP20" i="30"/>
  <c r="ORQ20" i="30"/>
  <c r="ORR20" i="30"/>
  <c r="ORS20" i="30"/>
  <c r="ORT20" i="30"/>
  <c r="ORU20" i="30"/>
  <c r="ORV20" i="30"/>
  <c r="ORW20" i="30"/>
  <c r="ORX20" i="30"/>
  <c r="ORY20" i="30"/>
  <c r="ORZ20" i="30"/>
  <c r="OSA20" i="30"/>
  <c r="OSB20" i="30"/>
  <c r="OSC20" i="30"/>
  <c r="OSD20" i="30"/>
  <c r="OSE20" i="30"/>
  <c r="OSF20" i="30"/>
  <c r="OSG20" i="30"/>
  <c r="OSH20" i="30"/>
  <c r="OSI20" i="30"/>
  <c r="OSJ20" i="30"/>
  <c r="OSK20" i="30"/>
  <c r="OSL20" i="30"/>
  <c r="OSM20" i="30"/>
  <c r="OSN20" i="30"/>
  <c r="OSO20" i="30"/>
  <c r="OSP20" i="30"/>
  <c r="OSQ20" i="30"/>
  <c r="OSR20" i="30"/>
  <c r="OSS20" i="30"/>
  <c r="OST20" i="30"/>
  <c r="OSU20" i="30"/>
  <c r="OSV20" i="30"/>
  <c r="OSW20" i="30"/>
  <c r="OSX20" i="30"/>
  <c r="OSY20" i="30"/>
  <c r="OSZ20" i="30"/>
  <c r="OTA20" i="30"/>
  <c r="OTB20" i="30"/>
  <c r="OTC20" i="30"/>
  <c r="OTD20" i="30"/>
  <c r="OTE20" i="30"/>
  <c r="OTF20" i="30"/>
  <c r="OTG20" i="30"/>
  <c r="OTH20" i="30"/>
  <c r="OTI20" i="30"/>
  <c r="OTJ20" i="30"/>
  <c r="OTK20" i="30"/>
  <c r="OTL20" i="30"/>
  <c r="OTM20" i="30"/>
  <c r="OTN20" i="30"/>
  <c r="OTO20" i="30"/>
  <c r="OTP20" i="30"/>
  <c r="OTQ20" i="30"/>
  <c r="OTR20" i="30"/>
  <c r="OTS20" i="30"/>
  <c r="OTT20" i="30"/>
  <c r="OTU20" i="30"/>
  <c r="OTV20" i="30"/>
  <c r="OTW20" i="30"/>
  <c r="OTX20" i="30"/>
  <c r="OTY20" i="30"/>
  <c r="OTZ20" i="30"/>
  <c r="OUA20" i="30"/>
  <c r="OUB20" i="30"/>
  <c r="OUC20" i="30"/>
  <c r="OUD20" i="30"/>
  <c r="OUE20" i="30"/>
  <c r="OUF20" i="30"/>
  <c r="OUG20" i="30"/>
  <c r="OUH20" i="30"/>
  <c r="OUI20" i="30"/>
  <c r="OUJ20" i="30"/>
  <c r="OUK20" i="30"/>
  <c r="OUL20" i="30"/>
  <c r="OUM20" i="30"/>
  <c r="OUN20" i="30"/>
  <c r="OUO20" i="30"/>
  <c r="OUP20" i="30"/>
  <c r="OUQ20" i="30"/>
  <c r="OUR20" i="30"/>
  <c r="OUS20" i="30"/>
  <c r="OUT20" i="30"/>
  <c r="OUU20" i="30"/>
  <c r="OUV20" i="30"/>
  <c r="OUW20" i="30"/>
  <c r="OUX20" i="30"/>
  <c r="OUY20" i="30"/>
  <c r="OUZ20" i="30"/>
  <c r="OVA20" i="30"/>
  <c r="OVB20" i="30"/>
  <c r="OVC20" i="30"/>
  <c r="OVD20" i="30"/>
  <c r="OVE20" i="30"/>
  <c r="OVF20" i="30"/>
  <c r="OVG20" i="30"/>
  <c r="OVH20" i="30"/>
  <c r="OVI20" i="30"/>
  <c r="OVJ20" i="30"/>
  <c r="OVK20" i="30"/>
  <c r="OVL20" i="30"/>
  <c r="OVM20" i="30"/>
  <c r="OVN20" i="30"/>
  <c r="OVO20" i="30"/>
  <c r="OVP20" i="30"/>
  <c r="OVQ20" i="30"/>
  <c r="OVR20" i="30"/>
  <c r="OVS20" i="30"/>
  <c r="OVT20" i="30"/>
  <c r="OVU20" i="30"/>
  <c r="OVV20" i="30"/>
  <c r="OVW20" i="30"/>
  <c r="OVX20" i="30"/>
  <c r="OVY20" i="30"/>
  <c r="OVZ20" i="30"/>
  <c r="OWA20" i="30"/>
  <c r="OWB20" i="30"/>
  <c r="OWC20" i="30"/>
  <c r="OWD20" i="30"/>
  <c r="OWE20" i="30"/>
  <c r="OWF20" i="30"/>
  <c r="OWG20" i="30"/>
  <c r="OWH20" i="30"/>
  <c r="OWI20" i="30"/>
  <c r="OWJ20" i="30"/>
  <c r="OWK20" i="30"/>
  <c r="OWL20" i="30"/>
  <c r="OWM20" i="30"/>
  <c r="OWN20" i="30"/>
  <c r="OWO20" i="30"/>
  <c r="OWP20" i="30"/>
  <c r="OWQ20" i="30"/>
  <c r="OWR20" i="30"/>
  <c r="OWS20" i="30"/>
  <c r="OWT20" i="30"/>
  <c r="OWU20" i="30"/>
  <c r="OWV20" i="30"/>
  <c r="OWW20" i="30"/>
  <c r="OWX20" i="30"/>
  <c r="OWY20" i="30"/>
  <c r="OWZ20" i="30"/>
  <c r="OXA20" i="30"/>
  <c r="OXB20" i="30"/>
  <c r="OXC20" i="30"/>
  <c r="OXD20" i="30"/>
  <c r="OXE20" i="30"/>
  <c r="OXF20" i="30"/>
  <c r="OXG20" i="30"/>
  <c r="OXH20" i="30"/>
  <c r="OXI20" i="30"/>
  <c r="OXJ20" i="30"/>
  <c r="OXK20" i="30"/>
  <c r="OXL20" i="30"/>
  <c r="OXM20" i="30"/>
  <c r="OXN20" i="30"/>
  <c r="OXO20" i="30"/>
  <c r="OXP20" i="30"/>
  <c r="OXQ20" i="30"/>
  <c r="OXR20" i="30"/>
  <c r="OXS20" i="30"/>
  <c r="OXT20" i="30"/>
  <c r="OXU20" i="30"/>
  <c r="OXV20" i="30"/>
  <c r="OXW20" i="30"/>
  <c r="OXX20" i="30"/>
  <c r="OXY20" i="30"/>
  <c r="OXZ20" i="30"/>
  <c r="OYA20" i="30"/>
  <c r="OYB20" i="30"/>
  <c r="OYC20" i="30"/>
  <c r="OYD20" i="30"/>
  <c r="OYE20" i="30"/>
  <c r="OYF20" i="30"/>
  <c r="OYG20" i="30"/>
  <c r="OYH20" i="30"/>
  <c r="OYI20" i="30"/>
  <c r="OYJ20" i="30"/>
  <c r="OYK20" i="30"/>
  <c r="OYL20" i="30"/>
  <c r="OYM20" i="30"/>
  <c r="OYN20" i="30"/>
  <c r="OYO20" i="30"/>
  <c r="OYP20" i="30"/>
  <c r="OYQ20" i="30"/>
  <c r="OYR20" i="30"/>
  <c r="OYS20" i="30"/>
  <c r="OYT20" i="30"/>
  <c r="OYU20" i="30"/>
  <c r="OYV20" i="30"/>
  <c r="OYW20" i="30"/>
  <c r="OYX20" i="30"/>
  <c r="OYY20" i="30"/>
  <c r="OYZ20" i="30"/>
  <c r="OZA20" i="30"/>
  <c r="OZB20" i="30"/>
  <c r="OZC20" i="30"/>
  <c r="OZD20" i="30"/>
  <c r="OZE20" i="30"/>
  <c r="OZF20" i="30"/>
  <c r="OZG20" i="30"/>
  <c r="OZH20" i="30"/>
  <c r="OZI20" i="30"/>
  <c r="OZJ20" i="30"/>
  <c r="OZK20" i="30"/>
  <c r="OZL20" i="30"/>
  <c r="OZM20" i="30"/>
  <c r="OZN20" i="30"/>
  <c r="OZO20" i="30"/>
  <c r="OZP20" i="30"/>
  <c r="OZQ20" i="30"/>
  <c r="OZR20" i="30"/>
  <c r="OZS20" i="30"/>
  <c r="OZT20" i="30"/>
  <c r="OZU20" i="30"/>
  <c r="OZV20" i="30"/>
  <c r="OZW20" i="30"/>
  <c r="OZX20" i="30"/>
  <c r="OZY20" i="30"/>
  <c r="OZZ20" i="30"/>
  <c r="PAA20" i="30"/>
  <c r="PAB20" i="30"/>
  <c r="PAC20" i="30"/>
  <c r="PAD20" i="30"/>
  <c r="PAE20" i="30"/>
  <c r="PAF20" i="30"/>
  <c r="PAG20" i="30"/>
  <c r="PAH20" i="30"/>
  <c r="PAI20" i="30"/>
  <c r="PAJ20" i="30"/>
  <c r="PAK20" i="30"/>
  <c r="PAL20" i="30"/>
  <c r="PAM20" i="30"/>
  <c r="PAN20" i="30"/>
  <c r="PAO20" i="30"/>
  <c r="PAP20" i="30"/>
  <c r="PAQ20" i="30"/>
  <c r="PAR20" i="30"/>
  <c r="PAS20" i="30"/>
  <c r="PAT20" i="30"/>
  <c r="PAU20" i="30"/>
  <c r="PAV20" i="30"/>
  <c r="PAW20" i="30"/>
  <c r="PAX20" i="30"/>
  <c r="PAY20" i="30"/>
  <c r="PAZ20" i="30"/>
  <c r="PBA20" i="30"/>
  <c r="PBB20" i="30"/>
  <c r="PBC20" i="30"/>
  <c r="PBD20" i="30"/>
  <c r="PBE20" i="30"/>
  <c r="PBF20" i="30"/>
  <c r="PBG20" i="30"/>
  <c r="PBH20" i="30"/>
  <c r="PBI20" i="30"/>
  <c r="PBJ20" i="30"/>
  <c r="PBK20" i="30"/>
  <c r="PBL20" i="30"/>
  <c r="PBM20" i="30"/>
  <c r="PBN20" i="30"/>
  <c r="PBO20" i="30"/>
  <c r="PBP20" i="30"/>
  <c r="PBQ20" i="30"/>
  <c r="PBR20" i="30"/>
  <c r="PBS20" i="30"/>
  <c r="PBT20" i="30"/>
  <c r="PBU20" i="30"/>
  <c r="PBV20" i="30"/>
  <c r="PBW20" i="30"/>
  <c r="PBX20" i="30"/>
  <c r="PBY20" i="30"/>
  <c r="PBZ20" i="30"/>
  <c r="PCA20" i="30"/>
  <c r="PCB20" i="30"/>
  <c r="PCC20" i="30"/>
  <c r="PCD20" i="30"/>
  <c r="PCE20" i="30"/>
  <c r="PCF20" i="30"/>
  <c r="PCG20" i="30"/>
  <c r="PCH20" i="30"/>
  <c r="PCI20" i="30"/>
  <c r="PCJ20" i="30"/>
  <c r="PCK20" i="30"/>
  <c r="PCL20" i="30"/>
  <c r="PCM20" i="30"/>
  <c r="PCN20" i="30"/>
  <c r="PCO20" i="30"/>
  <c r="PCP20" i="30"/>
  <c r="PCQ20" i="30"/>
  <c r="PCR20" i="30"/>
  <c r="PCS20" i="30"/>
  <c r="PCT20" i="30"/>
  <c r="PCU20" i="30"/>
  <c r="PCV20" i="30"/>
  <c r="PCW20" i="30"/>
  <c r="PCX20" i="30"/>
  <c r="PCY20" i="30"/>
  <c r="PCZ20" i="30"/>
  <c r="PDA20" i="30"/>
  <c r="PDB20" i="30"/>
  <c r="PDC20" i="30"/>
  <c r="PDD20" i="30"/>
  <c r="PDE20" i="30"/>
  <c r="PDF20" i="30"/>
  <c r="PDG20" i="30"/>
  <c r="PDH20" i="30"/>
  <c r="PDI20" i="30"/>
  <c r="PDJ20" i="30"/>
  <c r="PDK20" i="30"/>
  <c r="PDL20" i="30"/>
  <c r="PDM20" i="30"/>
  <c r="PDN20" i="30"/>
  <c r="PDO20" i="30"/>
  <c r="PDP20" i="30"/>
  <c r="PDQ20" i="30"/>
  <c r="PDR20" i="30"/>
  <c r="PDS20" i="30"/>
  <c r="PDT20" i="30"/>
  <c r="PDU20" i="30"/>
  <c r="PDV20" i="30"/>
  <c r="PDW20" i="30"/>
  <c r="PDX20" i="30"/>
  <c r="PDY20" i="30"/>
  <c r="PDZ20" i="30"/>
  <c r="PEA20" i="30"/>
  <c r="PEB20" i="30"/>
  <c r="PEC20" i="30"/>
  <c r="PED20" i="30"/>
  <c r="PEE20" i="30"/>
  <c r="PEF20" i="30"/>
  <c r="PEG20" i="30"/>
  <c r="PEH20" i="30"/>
  <c r="PEI20" i="30"/>
  <c r="PEJ20" i="30"/>
  <c r="PEK20" i="30"/>
  <c r="PEL20" i="30"/>
  <c r="PEM20" i="30"/>
  <c r="PEN20" i="30"/>
  <c r="PEO20" i="30"/>
  <c r="PEP20" i="30"/>
  <c r="PEQ20" i="30"/>
  <c r="PER20" i="30"/>
  <c r="PES20" i="30"/>
  <c r="PET20" i="30"/>
  <c r="PEU20" i="30"/>
  <c r="PEV20" i="30"/>
  <c r="PEW20" i="30"/>
  <c r="PEX20" i="30"/>
  <c r="PEY20" i="30"/>
  <c r="PEZ20" i="30"/>
  <c r="PFA20" i="30"/>
  <c r="PFB20" i="30"/>
  <c r="PFC20" i="30"/>
  <c r="PFD20" i="30"/>
  <c r="PFE20" i="30"/>
  <c r="PFF20" i="30"/>
  <c r="PFG20" i="30"/>
  <c r="PFH20" i="30"/>
  <c r="PFI20" i="30"/>
  <c r="PFJ20" i="30"/>
  <c r="PFK20" i="30"/>
  <c r="PFL20" i="30"/>
  <c r="PFM20" i="30"/>
  <c r="PFN20" i="30"/>
  <c r="PFO20" i="30"/>
  <c r="PFP20" i="30"/>
  <c r="PFQ20" i="30"/>
  <c r="PFR20" i="30"/>
  <c r="PFS20" i="30"/>
  <c r="PFT20" i="30"/>
  <c r="PFU20" i="30"/>
  <c r="PFV20" i="30"/>
  <c r="PFW20" i="30"/>
  <c r="PFX20" i="30"/>
  <c r="PFY20" i="30"/>
  <c r="PFZ20" i="30"/>
  <c r="PGA20" i="30"/>
  <c r="PGB20" i="30"/>
  <c r="PGC20" i="30"/>
  <c r="PGD20" i="30"/>
  <c r="PGE20" i="30"/>
  <c r="PGF20" i="30"/>
  <c r="PGG20" i="30"/>
  <c r="PGH20" i="30"/>
  <c r="PGI20" i="30"/>
  <c r="PGJ20" i="30"/>
  <c r="PGK20" i="30"/>
  <c r="PGL20" i="30"/>
  <c r="PGM20" i="30"/>
  <c r="PGN20" i="30"/>
  <c r="PGO20" i="30"/>
  <c r="PGP20" i="30"/>
  <c r="PGQ20" i="30"/>
  <c r="PGR20" i="30"/>
  <c r="PGS20" i="30"/>
  <c r="PGT20" i="30"/>
  <c r="PGU20" i="30"/>
  <c r="PGV20" i="30"/>
  <c r="PGW20" i="30"/>
  <c r="PGX20" i="30"/>
  <c r="PGY20" i="30"/>
  <c r="PGZ20" i="30"/>
  <c r="PHA20" i="30"/>
  <c r="PHB20" i="30"/>
  <c r="PHC20" i="30"/>
  <c r="PHD20" i="30"/>
  <c r="PHE20" i="30"/>
  <c r="PHF20" i="30"/>
  <c r="PHG20" i="30"/>
  <c r="PHH20" i="30"/>
  <c r="PHI20" i="30"/>
  <c r="PHJ20" i="30"/>
  <c r="PHK20" i="30"/>
  <c r="PHL20" i="30"/>
  <c r="PHM20" i="30"/>
  <c r="PHN20" i="30"/>
  <c r="PHO20" i="30"/>
  <c r="PHP20" i="30"/>
  <c r="PHQ20" i="30"/>
  <c r="PHR20" i="30"/>
  <c r="PHS20" i="30"/>
  <c r="PHT20" i="30"/>
  <c r="PHU20" i="30"/>
  <c r="PHV20" i="30"/>
  <c r="PHW20" i="30"/>
  <c r="PHX20" i="30"/>
  <c r="PHY20" i="30"/>
  <c r="PHZ20" i="30"/>
  <c r="PIA20" i="30"/>
  <c r="PIB20" i="30"/>
  <c r="PIC20" i="30"/>
  <c r="PID20" i="30"/>
  <c r="PIE20" i="30"/>
  <c r="PIF20" i="30"/>
  <c r="PIG20" i="30"/>
  <c r="PIH20" i="30"/>
  <c r="PII20" i="30"/>
  <c r="PIJ20" i="30"/>
  <c r="PIK20" i="30"/>
  <c r="PIL20" i="30"/>
  <c r="PIM20" i="30"/>
  <c r="PIN20" i="30"/>
  <c r="PIO20" i="30"/>
  <c r="PIP20" i="30"/>
  <c r="PIQ20" i="30"/>
  <c r="PIR20" i="30"/>
  <c r="PIS20" i="30"/>
  <c r="PIT20" i="30"/>
  <c r="PIU20" i="30"/>
  <c r="PIV20" i="30"/>
  <c r="PIW20" i="30"/>
  <c r="PIX20" i="30"/>
  <c r="PIY20" i="30"/>
  <c r="PIZ20" i="30"/>
  <c r="PJA20" i="30"/>
  <c r="PJB20" i="30"/>
  <c r="PJC20" i="30"/>
  <c r="PJD20" i="30"/>
  <c r="PJE20" i="30"/>
  <c r="PJF20" i="30"/>
  <c r="PJG20" i="30"/>
  <c r="PJH20" i="30"/>
  <c r="PJI20" i="30"/>
  <c r="PJJ20" i="30"/>
  <c r="PJK20" i="30"/>
  <c r="PJL20" i="30"/>
  <c r="PJM20" i="30"/>
  <c r="PJN20" i="30"/>
  <c r="PJO20" i="30"/>
  <c r="PJP20" i="30"/>
  <c r="PJQ20" i="30"/>
  <c r="PJR20" i="30"/>
  <c r="PJS20" i="30"/>
  <c r="PJT20" i="30"/>
  <c r="PJU20" i="30"/>
  <c r="PJV20" i="30"/>
  <c r="PJW20" i="30"/>
  <c r="PJX20" i="30"/>
  <c r="PJY20" i="30"/>
  <c r="PJZ20" i="30"/>
  <c r="PKA20" i="30"/>
  <c r="PKB20" i="30"/>
  <c r="PKC20" i="30"/>
  <c r="PKD20" i="30"/>
  <c r="PKE20" i="30"/>
  <c r="PKF20" i="30"/>
  <c r="PKG20" i="30"/>
  <c r="PKH20" i="30"/>
  <c r="PKI20" i="30"/>
  <c r="PKJ20" i="30"/>
  <c r="PKK20" i="30"/>
  <c r="PKL20" i="30"/>
  <c r="PKM20" i="30"/>
  <c r="PKN20" i="30"/>
  <c r="PKO20" i="30"/>
  <c r="PKP20" i="30"/>
  <c r="PKQ20" i="30"/>
  <c r="PKR20" i="30"/>
  <c r="PKS20" i="30"/>
  <c r="PKT20" i="30"/>
  <c r="PKU20" i="30"/>
  <c r="PKV20" i="30"/>
  <c r="PKW20" i="30"/>
  <c r="PKX20" i="30"/>
  <c r="PKY20" i="30"/>
  <c r="PKZ20" i="30"/>
  <c r="PLA20" i="30"/>
  <c r="PLB20" i="30"/>
  <c r="PLC20" i="30"/>
  <c r="PLD20" i="30"/>
  <c r="PLE20" i="30"/>
  <c r="PLF20" i="30"/>
  <c r="PLG20" i="30"/>
  <c r="PLH20" i="30"/>
  <c r="PLI20" i="30"/>
  <c r="PLJ20" i="30"/>
  <c r="PLK20" i="30"/>
  <c r="PLL20" i="30"/>
  <c r="PLM20" i="30"/>
  <c r="PLN20" i="30"/>
  <c r="PLO20" i="30"/>
  <c r="PLP20" i="30"/>
  <c r="PLQ20" i="30"/>
  <c r="PLR20" i="30"/>
  <c r="PLS20" i="30"/>
  <c r="PLT20" i="30"/>
  <c r="PLU20" i="30"/>
  <c r="PLV20" i="30"/>
  <c r="PLW20" i="30"/>
  <c r="PLX20" i="30"/>
  <c r="PLY20" i="30"/>
  <c r="PLZ20" i="30"/>
  <c r="PMA20" i="30"/>
  <c r="PMB20" i="30"/>
  <c r="PMC20" i="30"/>
  <c r="PMD20" i="30"/>
  <c r="PME20" i="30"/>
  <c r="PMF20" i="30"/>
  <c r="PMG20" i="30"/>
  <c r="PMH20" i="30"/>
  <c r="PMI20" i="30"/>
  <c r="PMJ20" i="30"/>
  <c r="PMK20" i="30"/>
  <c r="PML20" i="30"/>
  <c r="PMM20" i="30"/>
  <c r="PMN20" i="30"/>
  <c r="PMO20" i="30"/>
  <c r="PMP20" i="30"/>
  <c r="PMQ20" i="30"/>
  <c r="PMR20" i="30"/>
  <c r="PMS20" i="30"/>
  <c r="PMT20" i="30"/>
  <c r="PMU20" i="30"/>
  <c r="PMV20" i="30"/>
  <c r="PMW20" i="30"/>
  <c r="PMX20" i="30"/>
  <c r="PMY20" i="30"/>
  <c r="PMZ20" i="30"/>
  <c r="PNA20" i="30"/>
  <c r="PNB20" i="30"/>
  <c r="PNC20" i="30"/>
  <c r="PND20" i="30"/>
  <c r="PNE20" i="30"/>
  <c r="PNF20" i="30"/>
  <c r="PNG20" i="30"/>
  <c r="PNH20" i="30"/>
  <c r="PNI20" i="30"/>
  <c r="PNJ20" i="30"/>
  <c r="PNK20" i="30"/>
  <c r="PNL20" i="30"/>
  <c r="PNM20" i="30"/>
  <c r="PNN20" i="30"/>
  <c r="PNO20" i="30"/>
  <c r="PNP20" i="30"/>
  <c r="PNQ20" i="30"/>
  <c r="PNR20" i="30"/>
  <c r="PNS20" i="30"/>
  <c r="PNT20" i="30"/>
  <c r="PNU20" i="30"/>
  <c r="PNV20" i="30"/>
  <c r="PNW20" i="30"/>
  <c r="PNX20" i="30"/>
  <c r="PNY20" i="30"/>
  <c r="PNZ20" i="30"/>
  <c r="POA20" i="30"/>
  <c r="POB20" i="30"/>
  <c r="POC20" i="30"/>
  <c r="POD20" i="30"/>
  <c r="POE20" i="30"/>
  <c r="POF20" i="30"/>
  <c r="POG20" i="30"/>
  <c r="POH20" i="30"/>
  <c r="POI20" i="30"/>
  <c r="POJ20" i="30"/>
  <c r="POK20" i="30"/>
  <c r="POL20" i="30"/>
  <c r="POM20" i="30"/>
  <c r="PON20" i="30"/>
  <c r="POO20" i="30"/>
  <c r="POP20" i="30"/>
  <c r="POQ20" i="30"/>
  <c r="POR20" i="30"/>
  <c r="POS20" i="30"/>
  <c r="POT20" i="30"/>
  <c r="POU20" i="30"/>
  <c r="POV20" i="30"/>
  <c r="POW20" i="30"/>
  <c r="POX20" i="30"/>
  <c r="POY20" i="30"/>
  <c r="POZ20" i="30"/>
  <c r="PPA20" i="30"/>
  <c r="PPB20" i="30"/>
  <c r="PPC20" i="30"/>
  <c r="PPD20" i="30"/>
  <c r="PPE20" i="30"/>
  <c r="PPF20" i="30"/>
  <c r="PPG20" i="30"/>
  <c r="PPH20" i="30"/>
  <c r="PPI20" i="30"/>
  <c r="PPJ20" i="30"/>
  <c r="PPK20" i="30"/>
  <c r="PPL20" i="30"/>
  <c r="PPM20" i="30"/>
  <c r="PPN20" i="30"/>
  <c r="PPO20" i="30"/>
  <c r="PPP20" i="30"/>
  <c r="PPQ20" i="30"/>
  <c r="PPR20" i="30"/>
  <c r="PPS20" i="30"/>
  <c r="PPT20" i="30"/>
  <c r="PPU20" i="30"/>
  <c r="PPV20" i="30"/>
  <c r="PPW20" i="30"/>
  <c r="PPX20" i="30"/>
  <c r="PPY20" i="30"/>
  <c r="PPZ20" i="30"/>
  <c r="PQA20" i="30"/>
  <c r="PQB20" i="30"/>
  <c r="PQC20" i="30"/>
  <c r="PQD20" i="30"/>
  <c r="PQE20" i="30"/>
  <c r="PQF20" i="30"/>
  <c r="PQG20" i="30"/>
  <c r="PQH20" i="30"/>
  <c r="PQI20" i="30"/>
  <c r="PQJ20" i="30"/>
  <c r="PQK20" i="30"/>
  <c r="PQL20" i="30"/>
  <c r="PQM20" i="30"/>
  <c r="PQN20" i="30"/>
  <c r="PQO20" i="30"/>
  <c r="PQP20" i="30"/>
  <c r="PQQ20" i="30"/>
  <c r="PQR20" i="30"/>
  <c r="PQS20" i="30"/>
  <c r="PQT20" i="30"/>
  <c r="PQU20" i="30"/>
  <c r="PQV20" i="30"/>
  <c r="PQW20" i="30"/>
  <c r="PQX20" i="30"/>
  <c r="PQY20" i="30"/>
  <c r="PQZ20" i="30"/>
  <c r="PRA20" i="30"/>
  <c r="PRB20" i="30"/>
  <c r="PRC20" i="30"/>
  <c r="PRD20" i="30"/>
  <c r="PRE20" i="30"/>
  <c r="PRF20" i="30"/>
  <c r="PRG20" i="30"/>
  <c r="PRH20" i="30"/>
  <c r="PRI20" i="30"/>
  <c r="PRJ20" i="30"/>
  <c r="PRK20" i="30"/>
  <c r="PRL20" i="30"/>
  <c r="PRM20" i="30"/>
  <c r="PRN20" i="30"/>
  <c r="PRO20" i="30"/>
  <c r="PRP20" i="30"/>
  <c r="PRQ20" i="30"/>
  <c r="PRR20" i="30"/>
  <c r="PRS20" i="30"/>
  <c r="PRT20" i="30"/>
  <c r="PRU20" i="30"/>
  <c r="PRV20" i="30"/>
  <c r="PRW20" i="30"/>
  <c r="PRX20" i="30"/>
  <c r="PRY20" i="30"/>
  <c r="PRZ20" i="30"/>
  <c r="PSA20" i="30"/>
  <c r="PSB20" i="30"/>
  <c r="PSC20" i="30"/>
  <c r="PSD20" i="30"/>
  <c r="PSE20" i="30"/>
  <c r="PSF20" i="30"/>
  <c r="PSG20" i="30"/>
  <c r="PSH20" i="30"/>
  <c r="PSI20" i="30"/>
  <c r="PSJ20" i="30"/>
  <c r="PSK20" i="30"/>
  <c r="PSL20" i="30"/>
  <c r="PSM20" i="30"/>
  <c r="PSN20" i="30"/>
  <c r="PSO20" i="30"/>
  <c r="PSP20" i="30"/>
  <c r="PSQ20" i="30"/>
  <c r="PSR20" i="30"/>
  <c r="PSS20" i="30"/>
  <c r="PST20" i="30"/>
  <c r="PSU20" i="30"/>
  <c r="PSV20" i="30"/>
  <c r="PSW20" i="30"/>
  <c r="PSX20" i="30"/>
  <c r="PSY20" i="30"/>
  <c r="PSZ20" i="30"/>
  <c r="PTA20" i="30"/>
  <c r="PTB20" i="30"/>
  <c r="PTC20" i="30"/>
  <c r="PTD20" i="30"/>
  <c r="PTE20" i="30"/>
  <c r="PTF20" i="30"/>
  <c r="PTG20" i="30"/>
  <c r="PTH20" i="30"/>
  <c r="PTI20" i="30"/>
  <c r="PTJ20" i="30"/>
  <c r="PTK20" i="30"/>
  <c r="PTL20" i="30"/>
  <c r="PTM20" i="30"/>
  <c r="PTN20" i="30"/>
  <c r="PTO20" i="30"/>
  <c r="PTP20" i="30"/>
  <c r="PTQ20" i="30"/>
  <c r="PTR20" i="30"/>
  <c r="PTS20" i="30"/>
  <c r="PTT20" i="30"/>
  <c r="PTU20" i="30"/>
  <c r="PTV20" i="30"/>
  <c r="PTW20" i="30"/>
  <c r="PTX20" i="30"/>
  <c r="PTY20" i="30"/>
  <c r="PTZ20" i="30"/>
  <c r="PUA20" i="30"/>
  <c r="PUB20" i="30"/>
  <c r="PUC20" i="30"/>
  <c r="PUD20" i="30"/>
  <c r="PUE20" i="30"/>
  <c r="PUF20" i="30"/>
  <c r="PUG20" i="30"/>
  <c r="PUH20" i="30"/>
  <c r="PUI20" i="30"/>
  <c r="PUJ20" i="30"/>
  <c r="PUK20" i="30"/>
  <c r="PUL20" i="30"/>
  <c r="PUM20" i="30"/>
  <c r="PUN20" i="30"/>
  <c r="PUO20" i="30"/>
  <c r="PUP20" i="30"/>
  <c r="PUQ20" i="30"/>
  <c r="PUR20" i="30"/>
  <c r="PUS20" i="30"/>
  <c r="PUT20" i="30"/>
  <c r="PUU20" i="30"/>
  <c r="PUV20" i="30"/>
  <c r="PUW20" i="30"/>
  <c r="PUX20" i="30"/>
  <c r="PUY20" i="30"/>
  <c r="PUZ20" i="30"/>
  <c r="PVA20" i="30"/>
  <c r="PVB20" i="30"/>
  <c r="PVC20" i="30"/>
  <c r="PVD20" i="30"/>
  <c r="PVE20" i="30"/>
  <c r="PVF20" i="30"/>
  <c r="PVG20" i="30"/>
  <c r="PVH20" i="30"/>
  <c r="PVI20" i="30"/>
  <c r="PVJ20" i="30"/>
  <c r="PVK20" i="30"/>
  <c r="PVL20" i="30"/>
  <c r="PVM20" i="30"/>
  <c r="PVN20" i="30"/>
  <c r="PVO20" i="30"/>
  <c r="PVP20" i="30"/>
  <c r="PVQ20" i="30"/>
  <c r="PVR20" i="30"/>
  <c r="PVS20" i="30"/>
  <c r="PVT20" i="30"/>
  <c r="PVU20" i="30"/>
  <c r="PVV20" i="30"/>
  <c r="PVW20" i="30"/>
  <c r="PVX20" i="30"/>
  <c r="PVY20" i="30"/>
  <c r="PVZ20" i="30"/>
  <c r="PWA20" i="30"/>
  <c r="PWB20" i="30"/>
  <c r="PWC20" i="30"/>
  <c r="PWD20" i="30"/>
  <c r="PWE20" i="30"/>
  <c r="PWF20" i="30"/>
  <c r="PWG20" i="30"/>
  <c r="PWH20" i="30"/>
  <c r="PWI20" i="30"/>
  <c r="PWJ20" i="30"/>
  <c r="PWK20" i="30"/>
  <c r="PWL20" i="30"/>
  <c r="PWM20" i="30"/>
  <c r="PWN20" i="30"/>
  <c r="PWO20" i="30"/>
  <c r="PWP20" i="30"/>
  <c r="PWQ20" i="30"/>
  <c r="PWR20" i="30"/>
  <c r="PWS20" i="30"/>
  <c r="PWT20" i="30"/>
  <c r="PWU20" i="30"/>
  <c r="PWV20" i="30"/>
  <c r="PWW20" i="30"/>
  <c r="PWX20" i="30"/>
  <c r="PWY20" i="30"/>
  <c r="PWZ20" i="30"/>
  <c r="PXA20" i="30"/>
  <c r="PXB20" i="30"/>
  <c r="PXC20" i="30"/>
  <c r="PXD20" i="30"/>
  <c r="PXE20" i="30"/>
  <c r="PXF20" i="30"/>
  <c r="PXG20" i="30"/>
  <c r="PXH20" i="30"/>
  <c r="PXI20" i="30"/>
  <c r="PXJ20" i="30"/>
  <c r="PXK20" i="30"/>
  <c r="PXL20" i="30"/>
  <c r="PXM20" i="30"/>
  <c r="PXN20" i="30"/>
  <c r="PXO20" i="30"/>
  <c r="PXP20" i="30"/>
  <c r="PXQ20" i="30"/>
  <c r="PXR20" i="30"/>
  <c r="PXS20" i="30"/>
  <c r="PXT20" i="30"/>
  <c r="PXU20" i="30"/>
  <c r="PXV20" i="30"/>
  <c r="PXW20" i="30"/>
  <c r="PXX20" i="30"/>
  <c r="PXY20" i="30"/>
  <c r="PXZ20" i="30"/>
  <c r="PYA20" i="30"/>
  <c r="PYB20" i="30"/>
  <c r="PYC20" i="30"/>
  <c r="PYD20" i="30"/>
  <c r="PYE20" i="30"/>
  <c r="PYF20" i="30"/>
  <c r="PYG20" i="30"/>
  <c r="PYH20" i="30"/>
  <c r="PYI20" i="30"/>
  <c r="PYJ20" i="30"/>
  <c r="PYK20" i="30"/>
  <c r="PYL20" i="30"/>
  <c r="PYM20" i="30"/>
  <c r="PYN20" i="30"/>
  <c r="PYO20" i="30"/>
  <c r="PYP20" i="30"/>
  <c r="PYQ20" i="30"/>
  <c r="PYR20" i="30"/>
  <c r="PYS20" i="30"/>
  <c r="PYT20" i="30"/>
  <c r="PYU20" i="30"/>
  <c r="PYV20" i="30"/>
  <c r="PYW20" i="30"/>
  <c r="PYX20" i="30"/>
  <c r="PYY20" i="30"/>
  <c r="PYZ20" i="30"/>
  <c r="PZA20" i="30"/>
  <c r="PZB20" i="30"/>
  <c r="PZC20" i="30"/>
  <c r="PZD20" i="30"/>
  <c r="PZE20" i="30"/>
  <c r="PZF20" i="30"/>
  <c r="PZG20" i="30"/>
  <c r="PZH20" i="30"/>
  <c r="PZI20" i="30"/>
  <c r="PZJ20" i="30"/>
  <c r="PZK20" i="30"/>
  <c r="PZL20" i="30"/>
  <c r="PZM20" i="30"/>
  <c r="PZN20" i="30"/>
  <c r="PZO20" i="30"/>
  <c r="PZP20" i="30"/>
  <c r="PZQ20" i="30"/>
  <c r="PZR20" i="30"/>
  <c r="PZS20" i="30"/>
  <c r="PZT20" i="30"/>
  <c r="PZU20" i="30"/>
  <c r="PZV20" i="30"/>
  <c r="PZW20" i="30"/>
  <c r="PZX20" i="30"/>
  <c r="PZY20" i="30"/>
  <c r="PZZ20" i="30"/>
  <c r="QAA20" i="30"/>
  <c r="QAB20" i="30"/>
  <c r="QAC20" i="30"/>
  <c r="QAD20" i="30"/>
  <c r="QAE20" i="30"/>
  <c r="QAF20" i="30"/>
  <c r="QAG20" i="30"/>
  <c r="QAH20" i="30"/>
  <c r="QAI20" i="30"/>
  <c r="QAJ20" i="30"/>
  <c r="QAK20" i="30"/>
  <c r="QAL20" i="30"/>
  <c r="QAM20" i="30"/>
  <c r="QAN20" i="30"/>
  <c r="QAO20" i="30"/>
  <c r="QAP20" i="30"/>
  <c r="QAQ20" i="30"/>
  <c r="QAR20" i="30"/>
  <c r="QAS20" i="30"/>
  <c r="QAT20" i="30"/>
  <c r="QAU20" i="30"/>
  <c r="QAV20" i="30"/>
  <c r="QAW20" i="30"/>
  <c r="QAX20" i="30"/>
  <c r="QAY20" i="30"/>
  <c r="QAZ20" i="30"/>
  <c r="QBA20" i="30"/>
  <c r="QBB20" i="30"/>
  <c r="QBC20" i="30"/>
  <c r="QBD20" i="30"/>
  <c r="QBE20" i="30"/>
  <c r="QBF20" i="30"/>
  <c r="QBG20" i="30"/>
  <c r="QBH20" i="30"/>
  <c r="QBI20" i="30"/>
  <c r="QBJ20" i="30"/>
  <c r="QBK20" i="30"/>
  <c r="QBL20" i="30"/>
  <c r="QBM20" i="30"/>
  <c r="QBN20" i="30"/>
  <c r="QBO20" i="30"/>
  <c r="QBP20" i="30"/>
  <c r="QBQ20" i="30"/>
  <c r="QBR20" i="30"/>
  <c r="QBS20" i="30"/>
  <c r="QBT20" i="30"/>
  <c r="QBU20" i="30"/>
  <c r="QBV20" i="30"/>
  <c r="QBW20" i="30"/>
  <c r="QBX20" i="30"/>
  <c r="QBY20" i="30"/>
  <c r="QBZ20" i="30"/>
  <c r="QCA20" i="30"/>
  <c r="QCB20" i="30"/>
  <c r="QCC20" i="30"/>
  <c r="QCD20" i="30"/>
  <c r="QCE20" i="30"/>
  <c r="QCF20" i="30"/>
  <c r="QCG20" i="30"/>
  <c r="QCH20" i="30"/>
  <c r="QCI20" i="30"/>
  <c r="QCJ20" i="30"/>
  <c r="QCK20" i="30"/>
  <c r="QCL20" i="30"/>
  <c r="QCM20" i="30"/>
  <c r="QCN20" i="30"/>
  <c r="QCO20" i="30"/>
  <c r="QCP20" i="30"/>
  <c r="QCQ20" i="30"/>
  <c r="QCR20" i="30"/>
  <c r="QCS20" i="30"/>
  <c r="QCT20" i="30"/>
  <c r="QCU20" i="30"/>
  <c r="QCV20" i="30"/>
  <c r="QCW20" i="30"/>
  <c r="QCX20" i="30"/>
  <c r="QCY20" i="30"/>
  <c r="QCZ20" i="30"/>
  <c r="QDA20" i="30"/>
  <c r="QDB20" i="30"/>
  <c r="QDC20" i="30"/>
  <c r="QDD20" i="30"/>
  <c r="QDE20" i="30"/>
  <c r="QDF20" i="30"/>
  <c r="QDG20" i="30"/>
  <c r="QDH20" i="30"/>
  <c r="QDI20" i="30"/>
  <c r="QDJ20" i="30"/>
  <c r="QDK20" i="30"/>
  <c r="QDL20" i="30"/>
  <c r="QDM20" i="30"/>
  <c r="QDN20" i="30"/>
  <c r="QDO20" i="30"/>
  <c r="QDP20" i="30"/>
  <c r="QDQ20" i="30"/>
  <c r="QDR20" i="30"/>
  <c r="QDS20" i="30"/>
  <c r="QDT20" i="30"/>
  <c r="QDU20" i="30"/>
  <c r="QDV20" i="30"/>
  <c r="QDW20" i="30"/>
  <c r="QDX20" i="30"/>
  <c r="QDY20" i="30"/>
  <c r="QDZ20" i="30"/>
  <c r="QEA20" i="30"/>
  <c r="QEB20" i="30"/>
  <c r="QEC20" i="30"/>
  <c r="QED20" i="30"/>
  <c r="QEE20" i="30"/>
  <c r="QEF20" i="30"/>
  <c r="QEG20" i="30"/>
  <c r="QEH20" i="30"/>
  <c r="QEI20" i="30"/>
  <c r="QEJ20" i="30"/>
  <c r="QEK20" i="30"/>
  <c r="QEL20" i="30"/>
  <c r="QEM20" i="30"/>
  <c r="QEN20" i="30"/>
  <c r="QEO20" i="30"/>
  <c r="QEP20" i="30"/>
  <c r="QEQ20" i="30"/>
  <c r="QER20" i="30"/>
  <c r="QES20" i="30"/>
  <c r="QET20" i="30"/>
  <c r="QEU20" i="30"/>
  <c r="QEV20" i="30"/>
  <c r="QEW20" i="30"/>
  <c r="QEX20" i="30"/>
  <c r="QEY20" i="30"/>
  <c r="QEZ20" i="30"/>
  <c r="QFA20" i="30"/>
  <c r="QFB20" i="30"/>
  <c r="QFC20" i="30"/>
  <c r="QFD20" i="30"/>
  <c r="QFE20" i="30"/>
  <c r="QFF20" i="30"/>
  <c r="QFG20" i="30"/>
  <c r="QFH20" i="30"/>
  <c r="QFI20" i="30"/>
  <c r="QFJ20" i="30"/>
  <c r="QFK20" i="30"/>
  <c r="QFL20" i="30"/>
  <c r="QFM20" i="30"/>
  <c r="QFN20" i="30"/>
  <c r="QFO20" i="30"/>
  <c r="QFP20" i="30"/>
  <c r="QFQ20" i="30"/>
  <c r="QFR20" i="30"/>
  <c r="QFS20" i="30"/>
  <c r="QFT20" i="30"/>
  <c r="QFU20" i="30"/>
  <c r="QFV20" i="30"/>
  <c r="QFW20" i="30"/>
  <c r="QFX20" i="30"/>
  <c r="QFY20" i="30"/>
  <c r="QFZ20" i="30"/>
  <c r="QGA20" i="30"/>
  <c r="QGB20" i="30"/>
  <c r="QGC20" i="30"/>
  <c r="QGD20" i="30"/>
  <c r="QGE20" i="30"/>
  <c r="QGF20" i="30"/>
  <c r="QGG20" i="30"/>
  <c r="QGH20" i="30"/>
  <c r="QGI20" i="30"/>
  <c r="QGJ20" i="30"/>
  <c r="QGK20" i="30"/>
  <c r="QGL20" i="30"/>
  <c r="QGM20" i="30"/>
  <c r="QGN20" i="30"/>
  <c r="QGO20" i="30"/>
  <c r="QGP20" i="30"/>
  <c r="QGQ20" i="30"/>
  <c r="QGR20" i="30"/>
  <c r="QGS20" i="30"/>
  <c r="QGT20" i="30"/>
  <c r="QGU20" i="30"/>
  <c r="QGV20" i="30"/>
  <c r="QGW20" i="30"/>
  <c r="QGX20" i="30"/>
  <c r="QGY20" i="30"/>
  <c r="QGZ20" i="30"/>
  <c r="QHA20" i="30"/>
  <c r="QHB20" i="30"/>
  <c r="QHC20" i="30"/>
  <c r="QHD20" i="30"/>
  <c r="QHE20" i="30"/>
  <c r="QHF20" i="30"/>
  <c r="QHG20" i="30"/>
  <c r="QHH20" i="30"/>
  <c r="QHI20" i="30"/>
  <c r="QHJ20" i="30"/>
  <c r="QHK20" i="30"/>
  <c r="QHL20" i="30"/>
  <c r="QHM20" i="30"/>
  <c r="QHN20" i="30"/>
  <c r="QHO20" i="30"/>
  <c r="QHP20" i="30"/>
  <c r="QHQ20" i="30"/>
  <c r="QHR20" i="30"/>
  <c r="QHS20" i="30"/>
  <c r="QHT20" i="30"/>
  <c r="QHU20" i="30"/>
  <c r="QHV20" i="30"/>
  <c r="QHW20" i="30"/>
  <c r="QHX20" i="30"/>
  <c r="QHY20" i="30"/>
  <c r="QHZ20" i="30"/>
  <c r="QIA20" i="30"/>
  <c r="QIB20" i="30"/>
  <c r="QIC20" i="30"/>
  <c r="QID20" i="30"/>
  <c r="QIE20" i="30"/>
  <c r="QIF20" i="30"/>
  <c r="QIG20" i="30"/>
  <c r="QIH20" i="30"/>
  <c r="QII20" i="30"/>
  <c r="QIJ20" i="30"/>
  <c r="QIK20" i="30"/>
  <c r="QIL20" i="30"/>
  <c r="QIM20" i="30"/>
  <c r="QIN20" i="30"/>
  <c r="QIO20" i="30"/>
  <c r="QIP20" i="30"/>
  <c r="QIQ20" i="30"/>
  <c r="QIR20" i="30"/>
  <c r="QIS20" i="30"/>
  <c r="QIT20" i="30"/>
  <c r="QIU20" i="30"/>
  <c r="QIV20" i="30"/>
  <c r="QIW20" i="30"/>
  <c r="QIX20" i="30"/>
  <c r="QIY20" i="30"/>
  <c r="QIZ20" i="30"/>
  <c r="QJA20" i="30"/>
  <c r="QJB20" i="30"/>
  <c r="QJC20" i="30"/>
  <c r="QJD20" i="30"/>
  <c r="QJE20" i="30"/>
  <c r="QJF20" i="30"/>
  <c r="QJG20" i="30"/>
  <c r="QJH20" i="30"/>
  <c r="QJI20" i="30"/>
  <c r="QJJ20" i="30"/>
  <c r="QJK20" i="30"/>
  <c r="QJL20" i="30"/>
  <c r="QJM20" i="30"/>
  <c r="QJN20" i="30"/>
  <c r="QJO20" i="30"/>
  <c r="QJP20" i="30"/>
  <c r="QJQ20" i="30"/>
  <c r="QJR20" i="30"/>
  <c r="QJS20" i="30"/>
  <c r="QJT20" i="30"/>
  <c r="QJU20" i="30"/>
  <c r="QJV20" i="30"/>
  <c r="QJW20" i="30"/>
  <c r="QJX20" i="30"/>
  <c r="QJY20" i="30"/>
  <c r="QJZ20" i="30"/>
  <c r="QKA20" i="30"/>
  <c r="QKB20" i="30"/>
  <c r="QKC20" i="30"/>
  <c r="QKD20" i="30"/>
  <c r="QKE20" i="30"/>
  <c r="QKF20" i="30"/>
  <c r="QKG20" i="30"/>
  <c r="QKH20" i="30"/>
  <c r="QKI20" i="30"/>
  <c r="QKJ20" i="30"/>
  <c r="QKK20" i="30"/>
  <c r="QKL20" i="30"/>
  <c r="QKM20" i="30"/>
  <c r="QKN20" i="30"/>
  <c r="QKO20" i="30"/>
  <c r="QKP20" i="30"/>
  <c r="QKQ20" i="30"/>
  <c r="QKR20" i="30"/>
  <c r="QKS20" i="30"/>
  <c r="QKT20" i="30"/>
  <c r="QKU20" i="30"/>
  <c r="QKV20" i="30"/>
  <c r="QKW20" i="30"/>
  <c r="QKX20" i="30"/>
  <c r="QKY20" i="30"/>
  <c r="QKZ20" i="30"/>
  <c r="QLA20" i="30"/>
  <c r="QLB20" i="30"/>
  <c r="QLC20" i="30"/>
  <c r="QLD20" i="30"/>
  <c r="QLE20" i="30"/>
  <c r="QLF20" i="30"/>
  <c r="QLG20" i="30"/>
  <c r="QLH20" i="30"/>
  <c r="QLI20" i="30"/>
  <c r="QLJ20" i="30"/>
  <c r="QLK20" i="30"/>
  <c r="QLL20" i="30"/>
  <c r="QLM20" i="30"/>
  <c r="QLN20" i="30"/>
  <c r="QLO20" i="30"/>
  <c r="QLP20" i="30"/>
  <c r="QLQ20" i="30"/>
  <c r="QLR20" i="30"/>
  <c r="QLS20" i="30"/>
  <c r="QLT20" i="30"/>
  <c r="QLU20" i="30"/>
  <c r="QLV20" i="30"/>
  <c r="QLW20" i="30"/>
  <c r="QLX20" i="30"/>
  <c r="QLY20" i="30"/>
  <c r="QLZ20" i="30"/>
  <c r="QMA20" i="30"/>
  <c r="QMB20" i="30"/>
  <c r="QMC20" i="30"/>
  <c r="QMD20" i="30"/>
  <c r="QME20" i="30"/>
  <c r="QMF20" i="30"/>
  <c r="QMG20" i="30"/>
  <c r="QMH20" i="30"/>
  <c r="QMI20" i="30"/>
  <c r="QMJ20" i="30"/>
  <c r="QMK20" i="30"/>
  <c r="QML20" i="30"/>
  <c r="QMM20" i="30"/>
  <c r="QMN20" i="30"/>
  <c r="QMO20" i="30"/>
  <c r="QMP20" i="30"/>
  <c r="QMQ20" i="30"/>
  <c r="QMR20" i="30"/>
  <c r="QMS20" i="30"/>
  <c r="QMT20" i="30"/>
  <c r="QMU20" i="30"/>
  <c r="QMV20" i="30"/>
  <c r="QMW20" i="30"/>
  <c r="QMX20" i="30"/>
  <c r="QMY20" i="30"/>
  <c r="QMZ20" i="30"/>
  <c r="QNA20" i="30"/>
  <c r="QNB20" i="30"/>
  <c r="QNC20" i="30"/>
  <c r="QND20" i="30"/>
  <c r="QNE20" i="30"/>
  <c r="QNF20" i="30"/>
  <c r="QNG20" i="30"/>
  <c r="QNH20" i="30"/>
  <c r="QNI20" i="30"/>
  <c r="QNJ20" i="30"/>
  <c r="QNK20" i="30"/>
  <c r="QNL20" i="30"/>
  <c r="QNM20" i="30"/>
  <c r="QNN20" i="30"/>
  <c r="QNO20" i="30"/>
  <c r="QNP20" i="30"/>
  <c r="QNQ20" i="30"/>
  <c r="QNR20" i="30"/>
  <c r="QNS20" i="30"/>
  <c r="QNT20" i="30"/>
  <c r="QNU20" i="30"/>
  <c r="QNV20" i="30"/>
  <c r="QNW20" i="30"/>
  <c r="QNX20" i="30"/>
  <c r="QNY20" i="30"/>
  <c r="QNZ20" i="30"/>
  <c r="QOA20" i="30"/>
  <c r="QOB20" i="30"/>
  <c r="QOC20" i="30"/>
  <c r="QOD20" i="30"/>
  <c r="QOE20" i="30"/>
  <c r="QOF20" i="30"/>
  <c r="QOG20" i="30"/>
  <c r="QOH20" i="30"/>
  <c r="QOI20" i="30"/>
  <c r="QOJ20" i="30"/>
  <c r="QOK20" i="30"/>
  <c r="QOL20" i="30"/>
  <c r="QOM20" i="30"/>
  <c r="QON20" i="30"/>
  <c r="QOO20" i="30"/>
  <c r="QOP20" i="30"/>
  <c r="QOQ20" i="30"/>
  <c r="QOR20" i="30"/>
  <c r="QOS20" i="30"/>
  <c r="QOT20" i="30"/>
  <c r="QOU20" i="30"/>
  <c r="QOV20" i="30"/>
  <c r="QOW20" i="30"/>
  <c r="QOX20" i="30"/>
  <c r="QOY20" i="30"/>
  <c r="QOZ20" i="30"/>
  <c r="QPA20" i="30"/>
  <c r="QPB20" i="30"/>
  <c r="QPC20" i="30"/>
  <c r="QPD20" i="30"/>
  <c r="QPE20" i="30"/>
  <c r="QPF20" i="30"/>
  <c r="QPG20" i="30"/>
  <c r="QPH20" i="30"/>
  <c r="QPI20" i="30"/>
  <c r="QPJ20" i="30"/>
  <c r="QPK20" i="30"/>
  <c r="QPL20" i="30"/>
  <c r="QPM20" i="30"/>
  <c r="QPN20" i="30"/>
  <c r="QPO20" i="30"/>
  <c r="QPP20" i="30"/>
  <c r="QPQ20" i="30"/>
  <c r="QPR20" i="30"/>
  <c r="QPS20" i="30"/>
  <c r="QPT20" i="30"/>
  <c r="QPU20" i="30"/>
  <c r="QPV20" i="30"/>
  <c r="QPW20" i="30"/>
  <c r="QPX20" i="30"/>
  <c r="QPY20" i="30"/>
  <c r="QPZ20" i="30"/>
  <c r="QQA20" i="30"/>
  <c r="QQB20" i="30"/>
  <c r="QQC20" i="30"/>
  <c r="QQD20" i="30"/>
  <c r="QQE20" i="30"/>
  <c r="QQF20" i="30"/>
  <c r="QQG20" i="30"/>
  <c r="QQH20" i="30"/>
  <c r="QQI20" i="30"/>
  <c r="QQJ20" i="30"/>
  <c r="QQK20" i="30"/>
  <c r="QQL20" i="30"/>
  <c r="QQM20" i="30"/>
  <c r="QQN20" i="30"/>
  <c r="QQO20" i="30"/>
  <c r="QQP20" i="30"/>
  <c r="QQQ20" i="30"/>
  <c r="QQR20" i="30"/>
  <c r="QQS20" i="30"/>
  <c r="QQT20" i="30"/>
  <c r="QQU20" i="30"/>
  <c r="QQV20" i="30"/>
  <c r="QQW20" i="30"/>
  <c r="QQX20" i="30"/>
  <c r="QQY20" i="30"/>
  <c r="QQZ20" i="30"/>
  <c r="QRA20" i="30"/>
  <c r="QRB20" i="30"/>
  <c r="QRC20" i="30"/>
  <c r="QRD20" i="30"/>
  <c r="QRE20" i="30"/>
  <c r="QRF20" i="30"/>
  <c r="QRG20" i="30"/>
  <c r="QRH20" i="30"/>
  <c r="QRI20" i="30"/>
  <c r="QRJ20" i="30"/>
  <c r="QRK20" i="30"/>
  <c r="QRL20" i="30"/>
  <c r="QRM20" i="30"/>
  <c r="QRN20" i="30"/>
  <c r="QRO20" i="30"/>
  <c r="QRP20" i="30"/>
  <c r="QRQ20" i="30"/>
  <c r="QRR20" i="30"/>
  <c r="QRS20" i="30"/>
  <c r="QRT20" i="30"/>
  <c r="QRU20" i="30"/>
  <c r="QRV20" i="30"/>
  <c r="QRW20" i="30"/>
  <c r="QRX20" i="30"/>
  <c r="QRY20" i="30"/>
  <c r="QRZ20" i="30"/>
  <c r="QSA20" i="30"/>
  <c r="QSB20" i="30"/>
  <c r="QSC20" i="30"/>
  <c r="QSD20" i="30"/>
  <c r="QSE20" i="30"/>
  <c r="QSF20" i="30"/>
  <c r="QSG20" i="30"/>
  <c r="QSH20" i="30"/>
  <c r="QSI20" i="30"/>
  <c r="QSJ20" i="30"/>
  <c r="QSK20" i="30"/>
  <c r="QSL20" i="30"/>
  <c r="QSM20" i="30"/>
  <c r="QSN20" i="30"/>
  <c r="QSO20" i="30"/>
  <c r="QSP20" i="30"/>
  <c r="QSQ20" i="30"/>
  <c r="QSR20" i="30"/>
  <c r="QSS20" i="30"/>
  <c r="QST20" i="30"/>
  <c r="QSU20" i="30"/>
  <c r="QSV20" i="30"/>
  <c r="QSW20" i="30"/>
  <c r="QSX20" i="30"/>
  <c r="QSY20" i="30"/>
  <c r="QSZ20" i="30"/>
  <c r="QTA20" i="30"/>
  <c r="QTB20" i="30"/>
  <c r="QTC20" i="30"/>
  <c r="QTD20" i="30"/>
  <c r="QTE20" i="30"/>
  <c r="QTF20" i="30"/>
  <c r="QTG20" i="30"/>
  <c r="QTH20" i="30"/>
  <c r="QTI20" i="30"/>
  <c r="QTJ20" i="30"/>
  <c r="QTK20" i="30"/>
  <c r="QTL20" i="30"/>
  <c r="QTM20" i="30"/>
  <c r="QTN20" i="30"/>
  <c r="QTO20" i="30"/>
  <c r="QTP20" i="30"/>
  <c r="QTQ20" i="30"/>
  <c r="QTR20" i="30"/>
  <c r="QTS20" i="30"/>
  <c r="QTT20" i="30"/>
  <c r="QTU20" i="30"/>
  <c r="QTV20" i="30"/>
  <c r="QTW20" i="30"/>
  <c r="QTX20" i="30"/>
  <c r="QTY20" i="30"/>
  <c r="QTZ20" i="30"/>
  <c r="QUA20" i="30"/>
  <c r="QUB20" i="30"/>
  <c r="QUC20" i="30"/>
  <c r="QUD20" i="30"/>
  <c r="QUE20" i="30"/>
  <c r="QUF20" i="30"/>
  <c r="QUG20" i="30"/>
  <c r="QUH20" i="30"/>
  <c r="QUI20" i="30"/>
  <c r="QUJ20" i="30"/>
  <c r="QUK20" i="30"/>
  <c r="QUL20" i="30"/>
  <c r="QUM20" i="30"/>
  <c r="QUN20" i="30"/>
  <c r="QUO20" i="30"/>
  <c r="QUP20" i="30"/>
  <c r="QUQ20" i="30"/>
  <c r="QUR20" i="30"/>
  <c r="QUS20" i="30"/>
  <c r="QUT20" i="30"/>
  <c r="QUU20" i="30"/>
  <c r="QUV20" i="30"/>
  <c r="QUW20" i="30"/>
  <c r="QUX20" i="30"/>
  <c r="QUY20" i="30"/>
  <c r="QUZ20" i="30"/>
  <c r="QVA20" i="30"/>
  <c r="QVB20" i="30"/>
  <c r="QVC20" i="30"/>
  <c r="QVD20" i="30"/>
  <c r="QVE20" i="30"/>
  <c r="QVF20" i="30"/>
  <c r="QVG20" i="30"/>
  <c r="QVH20" i="30"/>
  <c r="QVI20" i="30"/>
  <c r="QVJ20" i="30"/>
  <c r="QVK20" i="30"/>
  <c r="QVL20" i="30"/>
  <c r="QVM20" i="30"/>
  <c r="QVN20" i="30"/>
  <c r="QVO20" i="30"/>
  <c r="QVP20" i="30"/>
  <c r="QVQ20" i="30"/>
  <c r="QVR20" i="30"/>
  <c r="QVS20" i="30"/>
  <c r="QVT20" i="30"/>
  <c r="QVU20" i="30"/>
  <c r="QVV20" i="30"/>
  <c r="QVW20" i="30"/>
  <c r="QVX20" i="30"/>
  <c r="QVY20" i="30"/>
  <c r="QVZ20" i="30"/>
  <c r="QWA20" i="30"/>
  <c r="QWB20" i="30"/>
  <c r="QWC20" i="30"/>
  <c r="QWD20" i="30"/>
  <c r="QWE20" i="30"/>
  <c r="QWF20" i="30"/>
  <c r="QWG20" i="30"/>
  <c r="QWH20" i="30"/>
  <c r="QWI20" i="30"/>
  <c r="QWJ20" i="30"/>
  <c r="QWK20" i="30"/>
  <c r="QWL20" i="30"/>
  <c r="QWM20" i="30"/>
  <c r="QWN20" i="30"/>
  <c r="QWO20" i="30"/>
  <c r="QWP20" i="30"/>
  <c r="QWQ20" i="30"/>
  <c r="QWR20" i="30"/>
  <c r="QWS20" i="30"/>
  <c r="QWT20" i="30"/>
  <c r="QWU20" i="30"/>
  <c r="QWV20" i="30"/>
  <c r="QWW20" i="30"/>
  <c r="QWX20" i="30"/>
  <c r="QWY20" i="30"/>
  <c r="QWZ20" i="30"/>
  <c r="QXA20" i="30"/>
  <c r="QXB20" i="30"/>
  <c r="QXC20" i="30"/>
  <c r="QXD20" i="30"/>
  <c r="QXE20" i="30"/>
  <c r="QXF20" i="30"/>
  <c r="QXG20" i="30"/>
  <c r="QXH20" i="30"/>
  <c r="QXI20" i="30"/>
  <c r="QXJ20" i="30"/>
  <c r="QXK20" i="30"/>
  <c r="QXL20" i="30"/>
  <c r="QXM20" i="30"/>
  <c r="QXN20" i="30"/>
  <c r="QXO20" i="30"/>
  <c r="QXP20" i="30"/>
  <c r="QXQ20" i="30"/>
  <c r="QXR20" i="30"/>
  <c r="QXS20" i="30"/>
  <c r="QXT20" i="30"/>
  <c r="QXU20" i="30"/>
  <c r="QXV20" i="30"/>
  <c r="QXW20" i="30"/>
  <c r="QXX20" i="30"/>
  <c r="QXY20" i="30"/>
  <c r="QXZ20" i="30"/>
  <c r="QYA20" i="30"/>
  <c r="QYB20" i="30"/>
  <c r="QYC20" i="30"/>
  <c r="QYD20" i="30"/>
  <c r="QYE20" i="30"/>
  <c r="QYF20" i="30"/>
  <c r="QYG20" i="30"/>
  <c r="QYH20" i="30"/>
  <c r="QYI20" i="30"/>
  <c r="QYJ20" i="30"/>
  <c r="QYK20" i="30"/>
  <c r="QYL20" i="30"/>
  <c r="QYM20" i="30"/>
  <c r="QYN20" i="30"/>
  <c r="QYO20" i="30"/>
  <c r="QYP20" i="30"/>
  <c r="QYQ20" i="30"/>
  <c r="QYR20" i="30"/>
  <c r="QYS20" i="30"/>
  <c r="QYT20" i="30"/>
  <c r="QYU20" i="30"/>
  <c r="QYV20" i="30"/>
  <c r="QYW20" i="30"/>
  <c r="QYX20" i="30"/>
  <c r="QYY20" i="30"/>
  <c r="QYZ20" i="30"/>
  <c r="QZA20" i="30"/>
  <c r="QZB20" i="30"/>
  <c r="QZC20" i="30"/>
  <c r="QZD20" i="30"/>
  <c r="QZE20" i="30"/>
  <c r="QZF20" i="30"/>
  <c r="QZG20" i="30"/>
  <c r="QZH20" i="30"/>
  <c r="QZI20" i="30"/>
  <c r="QZJ20" i="30"/>
  <c r="QZK20" i="30"/>
  <c r="QZL20" i="30"/>
  <c r="QZM20" i="30"/>
  <c r="QZN20" i="30"/>
  <c r="QZO20" i="30"/>
  <c r="QZP20" i="30"/>
  <c r="QZQ20" i="30"/>
  <c r="QZR20" i="30"/>
  <c r="QZS20" i="30"/>
  <c r="QZT20" i="30"/>
  <c r="QZU20" i="30"/>
  <c r="QZV20" i="30"/>
  <c r="QZW20" i="30"/>
  <c r="QZX20" i="30"/>
  <c r="QZY20" i="30"/>
  <c r="QZZ20" i="30"/>
  <c r="RAA20" i="30"/>
  <c r="RAB20" i="30"/>
  <c r="RAC20" i="30"/>
  <c r="RAD20" i="30"/>
  <c r="RAE20" i="30"/>
  <c r="RAF20" i="30"/>
  <c r="RAG20" i="30"/>
  <c r="RAH20" i="30"/>
  <c r="RAI20" i="30"/>
  <c r="RAJ20" i="30"/>
  <c r="RAK20" i="30"/>
  <c r="RAL20" i="30"/>
  <c r="RAM20" i="30"/>
  <c r="RAN20" i="30"/>
  <c r="RAO20" i="30"/>
  <c r="RAP20" i="30"/>
  <c r="RAQ20" i="30"/>
  <c r="RAR20" i="30"/>
  <c r="RAS20" i="30"/>
  <c r="RAT20" i="30"/>
  <c r="RAU20" i="30"/>
  <c r="RAV20" i="30"/>
  <c r="RAW20" i="30"/>
  <c r="RAX20" i="30"/>
  <c r="RAY20" i="30"/>
  <c r="RAZ20" i="30"/>
  <c r="RBA20" i="30"/>
  <c r="RBB20" i="30"/>
  <c r="RBC20" i="30"/>
  <c r="RBD20" i="30"/>
  <c r="RBE20" i="30"/>
  <c r="RBF20" i="30"/>
  <c r="RBG20" i="30"/>
  <c r="RBH20" i="30"/>
  <c r="RBI20" i="30"/>
  <c r="RBJ20" i="30"/>
  <c r="RBK20" i="30"/>
  <c r="RBL20" i="30"/>
  <c r="RBM20" i="30"/>
  <c r="RBN20" i="30"/>
  <c r="RBO20" i="30"/>
  <c r="RBP20" i="30"/>
  <c r="RBQ20" i="30"/>
  <c r="RBR20" i="30"/>
  <c r="RBS20" i="30"/>
  <c r="RBT20" i="30"/>
  <c r="RBU20" i="30"/>
  <c r="RBV20" i="30"/>
  <c r="RBW20" i="30"/>
  <c r="RBX20" i="30"/>
  <c r="RBY20" i="30"/>
  <c r="RBZ20" i="30"/>
  <c r="RCA20" i="30"/>
  <c r="RCB20" i="30"/>
  <c r="RCC20" i="30"/>
  <c r="RCD20" i="30"/>
  <c r="RCE20" i="30"/>
  <c r="RCF20" i="30"/>
  <c r="RCG20" i="30"/>
  <c r="RCH20" i="30"/>
  <c r="RCI20" i="30"/>
  <c r="RCJ20" i="30"/>
  <c r="RCK20" i="30"/>
  <c r="RCL20" i="30"/>
  <c r="RCM20" i="30"/>
  <c r="RCN20" i="30"/>
  <c r="RCO20" i="30"/>
  <c r="RCP20" i="30"/>
  <c r="RCQ20" i="30"/>
  <c r="RCR20" i="30"/>
  <c r="RCS20" i="30"/>
  <c r="RCT20" i="30"/>
  <c r="RCU20" i="30"/>
  <c r="RCV20" i="30"/>
  <c r="RCW20" i="30"/>
  <c r="RCX20" i="30"/>
  <c r="RCY20" i="30"/>
  <c r="RCZ20" i="30"/>
  <c r="RDA20" i="30"/>
  <c r="RDB20" i="30"/>
  <c r="RDC20" i="30"/>
  <c r="RDD20" i="30"/>
  <c r="RDE20" i="30"/>
  <c r="RDF20" i="30"/>
  <c r="RDG20" i="30"/>
  <c r="RDH20" i="30"/>
  <c r="RDI20" i="30"/>
  <c r="RDJ20" i="30"/>
  <c r="RDK20" i="30"/>
  <c r="RDL20" i="30"/>
  <c r="RDM20" i="30"/>
  <c r="RDN20" i="30"/>
  <c r="RDO20" i="30"/>
  <c r="RDP20" i="30"/>
  <c r="RDQ20" i="30"/>
  <c r="RDR20" i="30"/>
  <c r="RDS20" i="30"/>
  <c r="RDT20" i="30"/>
  <c r="RDU20" i="30"/>
  <c r="RDV20" i="30"/>
  <c r="RDW20" i="30"/>
  <c r="RDX20" i="30"/>
  <c r="RDY20" i="30"/>
  <c r="RDZ20" i="30"/>
  <c r="REA20" i="30"/>
  <c r="REB20" i="30"/>
  <c r="REC20" i="30"/>
  <c r="RED20" i="30"/>
  <c r="REE20" i="30"/>
  <c r="REF20" i="30"/>
  <c r="REG20" i="30"/>
  <c r="REH20" i="30"/>
  <c r="REI20" i="30"/>
  <c r="REJ20" i="30"/>
  <c r="REK20" i="30"/>
  <c r="REL20" i="30"/>
  <c r="REM20" i="30"/>
  <c r="REN20" i="30"/>
  <c r="REO20" i="30"/>
  <c r="REP20" i="30"/>
  <c r="REQ20" i="30"/>
  <c r="RER20" i="30"/>
  <c r="RES20" i="30"/>
  <c r="RET20" i="30"/>
  <c r="REU20" i="30"/>
  <c r="REV20" i="30"/>
  <c r="REW20" i="30"/>
  <c r="REX20" i="30"/>
  <c r="REY20" i="30"/>
  <c r="REZ20" i="30"/>
  <c r="RFA20" i="30"/>
  <c r="RFB20" i="30"/>
  <c r="RFC20" i="30"/>
  <c r="RFD20" i="30"/>
  <c r="RFE20" i="30"/>
  <c r="RFF20" i="30"/>
  <c r="RFG20" i="30"/>
  <c r="RFH20" i="30"/>
  <c r="RFI20" i="30"/>
  <c r="RFJ20" i="30"/>
  <c r="RFK20" i="30"/>
  <c r="RFL20" i="30"/>
  <c r="RFM20" i="30"/>
  <c r="RFN20" i="30"/>
  <c r="RFO20" i="30"/>
  <c r="RFP20" i="30"/>
  <c r="RFQ20" i="30"/>
  <c r="RFR20" i="30"/>
  <c r="RFS20" i="30"/>
  <c r="RFT20" i="30"/>
  <c r="RFU20" i="30"/>
  <c r="RFV20" i="30"/>
  <c r="RFW20" i="30"/>
  <c r="RFX20" i="30"/>
  <c r="RFY20" i="30"/>
  <c r="RFZ20" i="30"/>
  <c r="RGA20" i="30"/>
  <c r="RGB20" i="30"/>
  <c r="RGC20" i="30"/>
  <c r="RGD20" i="30"/>
  <c r="RGE20" i="30"/>
  <c r="RGF20" i="30"/>
  <c r="RGG20" i="30"/>
  <c r="RGH20" i="30"/>
  <c r="RGI20" i="30"/>
  <c r="RGJ20" i="30"/>
  <c r="RGK20" i="30"/>
  <c r="RGL20" i="30"/>
  <c r="RGM20" i="30"/>
  <c r="RGN20" i="30"/>
  <c r="RGO20" i="30"/>
  <c r="RGP20" i="30"/>
  <c r="RGQ20" i="30"/>
  <c r="RGR20" i="30"/>
  <c r="RGS20" i="30"/>
  <c r="RGT20" i="30"/>
  <c r="RGU20" i="30"/>
  <c r="RGV20" i="30"/>
  <c r="RGW20" i="30"/>
  <c r="RGX20" i="30"/>
  <c r="RGY20" i="30"/>
  <c r="RGZ20" i="30"/>
  <c r="RHA20" i="30"/>
  <c r="RHB20" i="30"/>
  <c r="RHC20" i="30"/>
  <c r="RHD20" i="30"/>
  <c r="RHE20" i="30"/>
  <c r="RHF20" i="30"/>
  <c r="RHG20" i="30"/>
  <c r="RHH20" i="30"/>
  <c r="RHI20" i="30"/>
  <c r="RHJ20" i="30"/>
  <c r="RHK20" i="30"/>
  <c r="RHL20" i="30"/>
  <c r="RHM20" i="30"/>
  <c r="RHN20" i="30"/>
  <c r="RHO20" i="30"/>
  <c r="RHP20" i="30"/>
  <c r="RHQ20" i="30"/>
  <c r="RHR20" i="30"/>
  <c r="RHS20" i="30"/>
  <c r="RHT20" i="30"/>
  <c r="RHU20" i="30"/>
  <c r="RHV20" i="30"/>
  <c r="RHW20" i="30"/>
  <c r="RHX20" i="30"/>
  <c r="RHY20" i="30"/>
  <c r="RHZ20" i="30"/>
  <c r="RIA20" i="30"/>
  <c r="RIB20" i="30"/>
  <c r="RIC20" i="30"/>
  <c r="RID20" i="30"/>
  <c r="RIE20" i="30"/>
  <c r="RIF20" i="30"/>
  <c r="RIG20" i="30"/>
  <c r="RIH20" i="30"/>
  <c r="RII20" i="30"/>
  <c r="RIJ20" i="30"/>
  <c r="RIK20" i="30"/>
  <c r="RIL20" i="30"/>
  <c r="RIM20" i="30"/>
  <c r="RIN20" i="30"/>
  <c r="RIO20" i="30"/>
  <c r="RIP20" i="30"/>
  <c r="RIQ20" i="30"/>
  <c r="RIR20" i="30"/>
  <c r="RIS20" i="30"/>
  <c r="RIT20" i="30"/>
  <c r="RIU20" i="30"/>
  <c r="RIV20" i="30"/>
  <c r="RIW20" i="30"/>
  <c r="RIX20" i="30"/>
  <c r="RIY20" i="30"/>
  <c r="RIZ20" i="30"/>
  <c r="RJA20" i="30"/>
  <c r="RJB20" i="30"/>
  <c r="RJC20" i="30"/>
  <c r="RJD20" i="30"/>
  <c r="RJE20" i="30"/>
  <c r="RJF20" i="30"/>
  <c r="RJG20" i="30"/>
  <c r="RJH20" i="30"/>
  <c r="RJI20" i="30"/>
  <c r="RJJ20" i="30"/>
  <c r="RJK20" i="30"/>
  <c r="RJL20" i="30"/>
  <c r="RJM20" i="30"/>
  <c r="RJN20" i="30"/>
  <c r="RJO20" i="30"/>
  <c r="RJP20" i="30"/>
  <c r="RJQ20" i="30"/>
  <c r="RJR20" i="30"/>
  <c r="RJS20" i="30"/>
  <c r="RJT20" i="30"/>
  <c r="RJU20" i="30"/>
  <c r="RJV20" i="30"/>
  <c r="RJW20" i="30"/>
  <c r="RJX20" i="30"/>
  <c r="RJY20" i="30"/>
  <c r="RJZ20" i="30"/>
  <c r="RKA20" i="30"/>
  <c r="RKB20" i="30"/>
  <c r="RKC20" i="30"/>
  <c r="RKD20" i="30"/>
  <c r="RKE20" i="30"/>
  <c r="RKF20" i="30"/>
  <c r="RKG20" i="30"/>
  <c r="RKH20" i="30"/>
  <c r="RKI20" i="30"/>
  <c r="RKJ20" i="30"/>
  <c r="RKK20" i="30"/>
  <c r="RKL20" i="30"/>
  <c r="RKM20" i="30"/>
  <c r="RKN20" i="30"/>
  <c r="RKO20" i="30"/>
  <c r="RKP20" i="30"/>
  <c r="RKQ20" i="30"/>
  <c r="RKR20" i="30"/>
  <c r="RKS20" i="30"/>
  <c r="RKT20" i="30"/>
  <c r="RKU20" i="30"/>
  <c r="RKV20" i="30"/>
  <c r="RKW20" i="30"/>
  <c r="RKX20" i="30"/>
  <c r="RKY20" i="30"/>
  <c r="RKZ20" i="30"/>
  <c r="RLA20" i="30"/>
  <c r="RLB20" i="30"/>
  <c r="RLC20" i="30"/>
  <c r="RLD20" i="30"/>
  <c r="RLE20" i="30"/>
  <c r="RLF20" i="30"/>
  <c r="RLG20" i="30"/>
  <c r="RLH20" i="30"/>
  <c r="RLI20" i="30"/>
  <c r="RLJ20" i="30"/>
  <c r="RLK20" i="30"/>
  <c r="RLL20" i="30"/>
  <c r="RLM20" i="30"/>
  <c r="RLN20" i="30"/>
  <c r="RLO20" i="30"/>
  <c r="RLP20" i="30"/>
  <c r="RLQ20" i="30"/>
  <c r="RLR20" i="30"/>
  <c r="RLS20" i="30"/>
  <c r="RLT20" i="30"/>
  <c r="RLU20" i="30"/>
  <c r="RLV20" i="30"/>
  <c r="RLW20" i="30"/>
  <c r="RLX20" i="30"/>
  <c r="RLY20" i="30"/>
  <c r="RLZ20" i="30"/>
  <c r="RMA20" i="30"/>
  <c r="RMB20" i="30"/>
  <c r="RMC20" i="30"/>
  <c r="RMD20" i="30"/>
  <c r="RME20" i="30"/>
  <c r="RMF20" i="30"/>
  <c r="RMG20" i="30"/>
  <c r="RMH20" i="30"/>
  <c r="RMI20" i="30"/>
  <c r="RMJ20" i="30"/>
  <c r="RMK20" i="30"/>
  <c r="RML20" i="30"/>
  <c r="RMM20" i="30"/>
  <c r="RMN20" i="30"/>
  <c r="RMO20" i="30"/>
  <c r="RMP20" i="30"/>
  <c r="RMQ20" i="30"/>
  <c r="RMR20" i="30"/>
  <c r="RMS20" i="30"/>
  <c r="RMT20" i="30"/>
  <c r="RMU20" i="30"/>
  <c r="RMV20" i="30"/>
  <c r="RMW20" i="30"/>
  <c r="RMX20" i="30"/>
  <c r="RMY20" i="30"/>
  <c r="RMZ20" i="30"/>
  <c r="RNA20" i="30"/>
  <c r="RNB20" i="30"/>
  <c r="RNC20" i="30"/>
  <c r="RND20" i="30"/>
  <c r="RNE20" i="30"/>
  <c r="RNF20" i="30"/>
  <c r="RNG20" i="30"/>
  <c r="RNH20" i="30"/>
  <c r="RNI20" i="30"/>
  <c r="RNJ20" i="30"/>
  <c r="RNK20" i="30"/>
  <c r="RNL20" i="30"/>
  <c r="RNM20" i="30"/>
  <c r="RNN20" i="30"/>
  <c r="RNO20" i="30"/>
  <c r="RNP20" i="30"/>
  <c r="RNQ20" i="30"/>
  <c r="RNR20" i="30"/>
  <c r="RNS20" i="30"/>
  <c r="RNT20" i="30"/>
  <c r="RNU20" i="30"/>
  <c r="RNV20" i="30"/>
  <c r="RNW20" i="30"/>
  <c r="RNX20" i="30"/>
  <c r="RNY20" i="30"/>
  <c r="RNZ20" i="30"/>
  <c r="ROA20" i="30"/>
  <c r="ROB20" i="30"/>
  <c r="ROC20" i="30"/>
  <c r="ROD20" i="30"/>
  <c r="ROE20" i="30"/>
  <c r="ROF20" i="30"/>
  <c r="ROG20" i="30"/>
  <c r="ROH20" i="30"/>
  <c r="ROI20" i="30"/>
  <c r="ROJ20" i="30"/>
  <c r="ROK20" i="30"/>
  <c r="ROL20" i="30"/>
  <c r="ROM20" i="30"/>
  <c r="RON20" i="30"/>
  <c r="ROO20" i="30"/>
  <c r="ROP20" i="30"/>
  <c r="ROQ20" i="30"/>
  <c r="ROR20" i="30"/>
  <c r="ROS20" i="30"/>
  <c r="ROT20" i="30"/>
  <c r="ROU20" i="30"/>
  <c r="ROV20" i="30"/>
  <c r="ROW20" i="30"/>
  <c r="ROX20" i="30"/>
  <c r="ROY20" i="30"/>
  <c r="ROZ20" i="30"/>
  <c r="RPA20" i="30"/>
  <c r="RPB20" i="30"/>
  <c r="RPC20" i="30"/>
  <c r="RPD20" i="30"/>
  <c r="RPE20" i="30"/>
  <c r="RPF20" i="30"/>
  <c r="RPG20" i="30"/>
  <c r="RPH20" i="30"/>
  <c r="RPI20" i="30"/>
  <c r="RPJ20" i="30"/>
  <c r="RPK20" i="30"/>
  <c r="RPL20" i="30"/>
  <c r="RPM20" i="30"/>
  <c r="RPN20" i="30"/>
  <c r="RPO20" i="30"/>
  <c r="RPP20" i="30"/>
  <c r="RPQ20" i="30"/>
  <c r="RPR20" i="30"/>
  <c r="RPS20" i="30"/>
  <c r="RPT20" i="30"/>
  <c r="RPU20" i="30"/>
  <c r="RPV20" i="30"/>
  <c r="RPW20" i="30"/>
  <c r="RPX20" i="30"/>
  <c r="RPY20" i="30"/>
  <c r="RPZ20" i="30"/>
  <c r="RQA20" i="30"/>
  <c r="RQB20" i="30"/>
  <c r="RQC20" i="30"/>
  <c r="RQD20" i="30"/>
  <c r="RQE20" i="30"/>
  <c r="RQF20" i="30"/>
  <c r="RQG20" i="30"/>
  <c r="RQH20" i="30"/>
  <c r="RQI20" i="30"/>
  <c r="RQJ20" i="30"/>
  <c r="RQK20" i="30"/>
  <c r="RQL20" i="30"/>
  <c r="RQM20" i="30"/>
  <c r="RQN20" i="30"/>
  <c r="RQO20" i="30"/>
  <c r="RQP20" i="30"/>
  <c r="RQQ20" i="30"/>
  <c r="RQR20" i="30"/>
  <c r="RQS20" i="30"/>
  <c r="RQT20" i="30"/>
  <c r="RQU20" i="30"/>
  <c r="RQV20" i="30"/>
  <c r="RQW20" i="30"/>
  <c r="RQX20" i="30"/>
  <c r="RQY20" i="30"/>
  <c r="RQZ20" i="30"/>
  <c r="RRA20" i="30"/>
  <c r="RRB20" i="30"/>
  <c r="RRC20" i="30"/>
  <c r="RRD20" i="30"/>
  <c r="RRE20" i="30"/>
  <c r="RRF20" i="30"/>
  <c r="RRG20" i="30"/>
  <c r="RRH20" i="30"/>
  <c r="RRI20" i="30"/>
  <c r="RRJ20" i="30"/>
  <c r="RRK20" i="30"/>
  <c r="RRL20" i="30"/>
  <c r="RRM20" i="30"/>
  <c r="RRN20" i="30"/>
  <c r="RRO20" i="30"/>
  <c r="RRP20" i="30"/>
  <c r="RRQ20" i="30"/>
  <c r="RRR20" i="30"/>
  <c r="RRS20" i="30"/>
  <c r="RRT20" i="30"/>
  <c r="RRU20" i="30"/>
  <c r="RRV20" i="30"/>
  <c r="RRW20" i="30"/>
  <c r="RRX20" i="30"/>
  <c r="RRY20" i="30"/>
  <c r="RRZ20" i="30"/>
  <c r="RSA20" i="30"/>
  <c r="RSB20" i="30"/>
  <c r="RSC20" i="30"/>
  <c r="RSD20" i="30"/>
  <c r="RSE20" i="30"/>
  <c r="RSF20" i="30"/>
  <c r="RSG20" i="30"/>
  <c r="RSH20" i="30"/>
  <c r="RSI20" i="30"/>
  <c r="RSJ20" i="30"/>
  <c r="RSK20" i="30"/>
  <c r="RSL20" i="30"/>
  <c r="RSM20" i="30"/>
  <c r="RSN20" i="30"/>
  <c r="RSO20" i="30"/>
  <c r="RSP20" i="30"/>
  <c r="RSQ20" i="30"/>
  <c r="RSR20" i="30"/>
  <c r="RSS20" i="30"/>
  <c r="RST20" i="30"/>
  <c r="RSU20" i="30"/>
  <c r="RSV20" i="30"/>
  <c r="RSW20" i="30"/>
  <c r="RSX20" i="30"/>
  <c r="RSY20" i="30"/>
  <c r="RSZ20" i="30"/>
  <c r="RTA20" i="30"/>
  <c r="RTB20" i="30"/>
  <c r="RTC20" i="30"/>
  <c r="RTD20" i="30"/>
  <c r="RTE20" i="30"/>
  <c r="RTF20" i="30"/>
  <c r="RTG20" i="30"/>
  <c r="RTH20" i="30"/>
  <c r="RTI20" i="30"/>
  <c r="RTJ20" i="30"/>
  <c r="RTK20" i="30"/>
  <c r="RTL20" i="30"/>
  <c r="RTM20" i="30"/>
  <c r="RTN20" i="30"/>
  <c r="RTO20" i="30"/>
  <c r="RTP20" i="30"/>
  <c r="RTQ20" i="30"/>
  <c r="RTR20" i="30"/>
  <c r="RTS20" i="30"/>
  <c r="RTT20" i="30"/>
  <c r="RTU20" i="30"/>
  <c r="RTV20" i="30"/>
  <c r="RTW20" i="30"/>
  <c r="RTX20" i="30"/>
  <c r="RTY20" i="30"/>
  <c r="RTZ20" i="30"/>
  <c r="RUA20" i="30"/>
  <c r="RUB20" i="30"/>
  <c r="RUC20" i="30"/>
  <c r="RUD20" i="30"/>
  <c r="RUE20" i="30"/>
  <c r="RUF20" i="30"/>
  <c r="RUG20" i="30"/>
  <c r="RUH20" i="30"/>
  <c r="RUI20" i="30"/>
  <c r="RUJ20" i="30"/>
  <c r="RUK20" i="30"/>
  <c r="RUL20" i="30"/>
  <c r="RUM20" i="30"/>
  <c r="RUN20" i="30"/>
  <c r="RUO20" i="30"/>
  <c r="RUP20" i="30"/>
  <c r="RUQ20" i="30"/>
  <c r="RUR20" i="30"/>
  <c r="RUS20" i="30"/>
  <c r="RUT20" i="30"/>
  <c r="RUU20" i="30"/>
  <c r="RUV20" i="30"/>
  <c r="RUW20" i="30"/>
  <c r="RUX20" i="30"/>
  <c r="RUY20" i="30"/>
  <c r="RUZ20" i="30"/>
  <c r="RVA20" i="30"/>
  <c r="RVB20" i="30"/>
  <c r="RVC20" i="30"/>
  <c r="RVD20" i="30"/>
  <c r="RVE20" i="30"/>
  <c r="RVF20" i="30"/>
  <c r="RVG20" i="30"/>
  <c r="RVH20" i="30"/>
  <c r="RVI20" i="30"/>
  <c r="RVJ20" i="30"/>
  <c r="RVK20" i="30"/>
  <c r="RVL20" i="30"/>
  <c r="RVM20" i="30"/>
  <c r="RVN20" i="30"/>
  <c r="RVO20" i="30"/>
  <c r="RVP20" i="30"/>
  <c r="RVQ20" i="30"/>
  <c r="RVR20" i="30"/>
  <c r="RVS20" i="30"/>
  <c r="RVT20" i="30"/>
  <c r="RVU20" i="30"/>
  <c r="RVV20" i="30"/>
  <c r="RVW20" i="30"/>
  <c r="RVX20" i="30"/>
  <c r="RVY20" i="30"/>
  <c r="RVZ20" i="30"/>
  <c r="RWA20" i="30"/>
  <c r="RWB20" i="30"/>
  <c r="RWC20" i="30"/>
  <c r="RWD20" i="30"/>
  <c r="RWE20" i="30"/>
  <c r="RWF20" i="30"/>
  <c r="RWG20" i="30"/>
  <c r="RWH20" i="30"/>
  <c r="RWI20" i="30"/>
  <c r="RWJ20" i="30"/>
  <c r="RWK20" i="30"/>
  <c r="RWL20" i="30"/>
  <c r="RWM20" i="30"/>
  <c r="RWN20" i="30"/>
  <c r="RWO20" i="30"/>
  <c r="RWP20" i="30"/>
  <c r="RWQ20" i="30"/>
  <c r="RWR20" i="30"/>
  <c r="RWS20" i="30"/>
  <c r="RWT20" i="30"/>
  <c r="RWU20" i="30"/>
  <c r="RWV20" i="30"/>
  <c r="RWW20" i="30"/>
  <c r="RWX20" i="30"/>
  <c r="RWY20" i="30"/>
  <c r="RWZ20" i="30"/>
  <c r="RXA20" i="30"/>
  <c r="RXB20" i="30"/>
  <c r="RXC20" i="30"/>
  <c r="RXD20" i="30"/>
  <c r="RXE20" i="30"/>
  <c r="RXF20" i="30"/>
  <c r="RXG20" i="30"/>
  <c r="RXH20" i="30"/>
  <c r="RXI20" i="30"/>
  <c r="RXJ20" i="30"/>
  <c r="RXK20" i="30"/>
  <c r="RXL20" i="30"/>
  <c r="RXM20" i="30"/>
  <c r="RXN20" i="30"/>
  <c r="RXO20" i="30"/>
  <c r="RXP20" i="30"/>
  <c r="RXQ20" i="30"/>
  <c r="RXR20" i="30"/>
  <c r="RXS20" i="30"/>
  <c r="RXT20" i="30"/>
  <c r="RXU20" i="30"/>
  <c r="RXV20" i="30"/>
  <c r="RXW20" i="30"/>
  <c r="RXX20" i="30"/>
  <c r="RXY20" i="30"/>
  <c r="RXZ20" i="30"/>
  <c r="RYA20" i="30"/>
  <c r="RYB20" i="30"/>
  <c r="RYC20" i="30"/>
  <c r="RYD20" i="30"/>
  <c r="RYE20" i="30"/>
  <c r="RYF20" i="30"/>
  <c r="RYG20" i="30"/>
  <c r="RYH20" i="30"/>
  <c r="RYI20" i="30"/>
  <c r="RYJ20" i="30"/>
  <c r="RYK20" i="30"/>
  <c r="RYL20" i="30"/>
  <c r="RYM20" i="30"/>
  <c r="RYN20" i="30"/>
  <c r="RYO20" i="30"/>
  <c r="RYP20" i="30"/>
  <c r="RYQ20" i="30"/>
  <c r="RYR20" i="30"/>
  <c r="RYS20" i="30"/>
  <c r="RYT20" i="30"/>
  <c r="RYU20" i="30"/>
  <c r="RYV20" i="30"/>
  <c r="RYW20" i="30"/>
  <c r="RYX20" i="30"/>
  <c r="RYY20" i="30"/>
  <c r="RYZ20" i="30"/>
  <c r="RZA20" i="30"/>
  <c r="RZB20" i="30"/>
  <c r="RZC20" i="30"/>
  <c r="RZD20" i="30"/>
  <c r="RZE20" i="30"/>
  <c r="RZF20" i="30"/>
  <c r="RZG20" i="30"/>
  <c r="RZH20" i="30"/>
  <c r="RZI20" i="30"/>
  <c r="RZJ20" i="30"/>
  <c r="RZK20" i="30"/>
  <c r="RZL20" i="30"/>
  <c r="RZM20" i="30"/>
  <c r="RZN20" i="30"/>
  <c r="RZO20" i="30"/>
  <c r="RZP20" i="30"/>
  <c r="RZQ20" i="30"/>
  <c r="RZR20" i="30"/>
  <c r="RZS20" i="30"/>
  <c r="RZT20" i="30"/>
  <c r="RZU20" i="30"/>
  <c r="RZV20" i="30"/>
  <c r="RZW20" i="30"/>
  <c r="RZX20" i="30"/>
  <c r="RZY20" i="30"/>
  <c r="RZZ20" i="30"/>
  <c r="SAA20" i="30"/>
  <c r="SAB20" i="30"/>
  <c r="SAC20" i="30"/>
  <c r="SAD20" i="30"/>
  <c r="SAE20" i="30"/>
  <c r="SAF20" i="30"/>
  <c r="SAG20" i="30"/>
  <c r="SAH20" i="30"/>
  <c r="SAI20" i="30"/>
  <c r="SAJ20" i="30"/>
  <c r="SAK20" i="30"/>
  <c r="SAL20" i="30"/>
  <c r="SAM20" i="30"/>
  <c r="SAN20" i="30"/>
  <c r="SAO20" i="30"/>
  <c r="SAP20" i="30"/>
  <c r="SAQ20" i="30"/>
  <c r="SAR20" i="30"/>
  <c r="SAS20" i="30"/>
  <c r="SAT20" i="30"/>
  <c r="SAU20" i="30"/>
  <c r="SAV20" i="30"/>
  <c r="SAW20" i="30"/>
  <c r="SAX20" i="30"/>
  <c r="SAY20" i="30"/>
  <c r="SAZ20" i="30"/>
  <c r="SBA20" i="30"/>
  <c r="SBB20" i="30"/>
  <c r="SBC20" i="30"/>
  <c r="SBD20" i="30"/>
  <c r="SBE20" i="30"/>
  <c r="SBF20" i="30"/>
  <c r="SBG20" i="30"/>
  <c r="SBH20" i="30"/>
  <c r="SBI20" i="30"/>
  <c r="SBJ20" i="30"/>
  <c r="SBK20" i="30"/>
  <c r="SBL20" i="30"/>
  <c r="SBM20" i="30"/>
  <c r="SBN20" i="30"/>
  <c r="SBO20" i="30"/>
  <c r="SBP20" i="30"/>
  <c r="SBQ20" i="30"/>
  <c r="SBR20" i="30"/>
  <c r="SBS20" i="30"/>
  <c r="SBT20" i="30"/>
  <c r="SBU20" i="30"/>
  <c r="SBV20" i="30"/>
  <c r="SBW20" i="30"/>
  <c r="SBX20" i="30"/>
  <c r="SBY20" i="30"/>
  <c r="SBZ20" i="30"/>
  <c r="SCA20" i="30"/>
  <c r="SCB20" i="30"/>
  <c r="SCC20" i="30"/>
  <c r="SCD20" i="30"/>
  <c r="SCE20" i="30"/>
  <c r="SCF20" i="30"/>
  <c r="SCG20" i="30"/>
  <c r="SCH20" i="30"/>
  <c r="SCI20" i="30"/>
  <c r="SCJ20" i="30"/>
  <c r="SCK20" i="30"/>
  <c r="SCL20" i="30"/>
  <c r="SCM20" i="30"/>
  <c r="SCN20" i="30"/>
  <c r="SCO20" i="30"/>
  <c r="SCP20" i="30"/>
  <c r="SCQ20" i="30"/>
  <c r="SCR20" i="30"/>
  <c r="SCS20" i="30"/>
  <c r="SCT20" i="30"/>
  <c r="SCU20" i="30"/>
  <c r="SCV20" i="30"/>
  <c r="SCW20" i="30"/>
  <c r="SCX20" i="30"/>
  <c r="SCY20" i="30"/>
  <c r="SCZ20" i="30"/>
  <c r="SDA20" i="30"/>
  <c r="SDB20" i="30"/>
  <c r="SDC20" i="30"/>
  <c r="SDD20" i="30"/>
  <c r="SDE20" i="30"/>
  <c r="SDF20" i="30"/>
  <c r="SDG20" i="30"/>
  <c r="SDH20" i="30"/>
  <c r="SDI20" i="30"/>
  <c r="SDJ20" i="30"/>
  <c r="SDK20" i="30"/>
  <c r="SDL20" i="30"/>
  <c r="SDM20" i="30"/>
  <c r="SDN20" i="30"/>
  <c r="SDO20" i="30"/>
  <c r="SDP20" i="30"/>
  <c r="SDQ20" i="30"/>
  <c r="SDR20" i="30"/>
  <c r="SDS20" i="30"/>
  <c r="SDT20" i="30"/>
  <c r="SDU20" i="30"/>
  <c r="SDV20" i="30"/>
  <c r="SDW20" i="30"/>
  <c r="SDX20" i="30"/>
  <c r="SDY20" i="30"/>
  <c r="SDZ20" i="30"/>
  <c r="SEA20" i="30"/>
  <c r="SEB20" i="30"/>
  <c r="SEC20" i="30"/>
  <c r="SED20" i="30"/>
  <c r="SEE20" i="30"/>
  <c r="SEF20" i="30"/>
  <c r="SEG20" i="30"/>
  <c r="SEH20" i="30"/>
  <c r="SEI20" i="30"/>
  <c r="SEJ20" i="30"/>
  <c r="SEK20" i="30"/>
  <c r="SEL20" i="30"/>
  <c r="SEM20" i="30"/>
  <c r="SEN20" i="30"/>
  <c r="SEO20" i="30"/>
  <c r="SEP20" i="30"/>
  <c r="SEQ20" i="30"/>
  <c r="SER20" i="30"/>
  <c r="SES20" i="30"/>
  <c r="SET20" i="30"/>
  <c r="SEU20" i="30"/>
  <c r="SEV20" i="30"/>
  <c r="SEW20" i="30"/>
  <c r="SEX20" i="30"/>
  <c r="SEY20" i="30"/>
  <c r="SEZ20" i="30"/>
  <c r="SFA20" i="30"/>
  <c r="SFB20" i="30"/>
  <c r="SFC20" i="30"/>
  <c r="SFD20" i="30"/>
  <c r="SFE20" i="30"/>
  <c r="SFF20" i="30"/>
  <c r="SFG20" i="30"/>
  <c r="SFH20" i="30"/>
  <c r="SFI20" i="30"/>
  <c r="SFJ20" i="30"/>
  <c r="SFK20" i="30"/>
  <c r="SFL20" i="30"/>
  <c r="SFM20" i="30"/>
  <c r="SFN20" i="30"/>
  <c r="SFO20" i="30"/>
  <c r="SFP20" i="30"/>
  <c r="SFQ20" i="30"/>
  <c r="SFR20" i="30"/>
  <c r="SFS20" i="30"/>
  <c r="SFT20" i="30"/>
  <c r="SFU20" i="30"/>
  <c r="SFV20" i="30"/>
  <c r="SFW20" i="30"/>
  <c r="SFX20" i="30"/>
  <c r="SFY20" i="30"/>
  <c r="SFZ20" i="30"/>
  <c r="SGA20" i="30"/>
  <c r="SGB20" i="30"/>
  <c r="SGC20" i="30"/>
  <c r="SGD20" i="30"/>
  <c r="SGE20" i="30"/>
  <c r="SGF20" i="30"/>
  <c r="SGG20" i="30"/>
  <c r="SGH20" i="30"/>
  <c r="SGI20" i="30"/>
  <c r="SGJ20" i="30"/>
  <c r="SGK20" i="30"/>
  <c r="SGL20" i="30"/>
  <c r="SGM20" i="30"/>
  <c r="SGN20" i="30"/>
  <c r="SGO20" i="30"/>
  <c r="SGP20" i="30"/>
  <c r="SGQ20" i="30"/>
  <c r="SGR20" i="30"/>
  <c r="SGS20" i="30"/>
  <c r="SGT20" i="30"/>
  <c r="SGU20" i="30"/>
  <c r="SGV20" i="30"/>
  <c r="SGW20" i="30"/>
  <c r="SGX20" i="30"/>
  <c r="SGY20" i="30"/>
  <c r="SGZ20" i="30"/>
  <c r="SHA20" i="30"/>
  <c r="SHB20" i="30"/>
  <c r="SHC20" i="30"/>
  <c r="SHD20" i="30"/>
  <c r="SHE20" i="30"/>
  <c r="SHF20" i="30"/>
  <c r="SHG20" i="30"/>
  <c r="SHH20" i="30"/>
  <c r="SHI20" i="30"/>
  <c r="SHJ20" i="30"/>
  <c r="SHK20" i="30"/>
  <c r="SHL20" i="30"/>
  <c r="SHM20" i="30"/>
  <c r="SHN20" i="30"/>
  <c r="SHO20" i="30"/>
  <c r="SHP20" i="30"/>
  <c r="SHQ20" i="30"/>
  <c r="SHR20" i="30"/>
  <c r="SHS20" i="30"/>
  <c r="SHT20" i="30"/>
  <c r="SHU20" i="30"/>
  <c r="SHV20" i="30"/>
  <c r="SHW20" i="30"/>
  <c r="SHX20" i="30"/>
  <c r="SHY20" i="30"/>
  <c r="SHZ20" i="30"/>
  <c r="SIA20" i="30"/>
  <c r="SIB20" i="30"/>
  <c r="SIC20" i="30"/>
  <c r="SID20" i="30"/>
  <c r="SIE20" i="30"/>
  <c r="SIF20" i="30"/>
  <c r="SIG20" i="30"/>
  <c r="SIH20" i="30"/>
  <c r="SII20" i="30"/>
  <c r="SIJ20" i="30"/>
  <c r="SIK20" i="30"/>
  <c r="SIL20" i="30"/>
  <c r="SIM20" i="30"/>
  <c r="SIN20" i="30"/>
  <c r="SIO20" i="30"/>
  <c r="SIP20" i="30"/>
  <c r="SIQ20" i="30"/>
  <c r="SIR20" i="30"/>
  <c r="SIS20" i="30"/>
  <c r="SIT20" i="30"/>
  <c r="SIU20" i="30"/>
  <c r="SIV20" i="30"/>
  <c r="SIW20" i="30"/>
  <c r="SIX20" i="30"/>
  <c r="SIY20" i="30"/>
  <c r="SIZ20" i="30"/>
  <c r="SJA20" i="30"/>
  <c r="SJB20" i="30"/>
  <c r="SJC20" i="30"/>
  <c r="SJD20" i="30"/>
  <c r="SJE20" i="30"/>
  <c r="SJF20" i="30"/>
  <c r="SJG20" i="30"/>
  <c r="SJH20" i="30"/>
  <c r="SJI20" i="30"/>
  <c r="SJJ20" i="30"/>
  <c r="SJK20" i="30"/>
  <c r="SJL20" i="30"/>
  <c r="SJM20" i="30"/>
  <c r="SJN20" i="30"/>
  <c r="SJO20" i="30"/>
  <c r="SJP20" i="30"/>
  <c r="SJQ20" i="30"/>
  <c r="SJR20" i="30"/>
  <c r="SJS20" i="30"/>
  <c r="SJT20" i="30"/>
  <c r="SJU20" i="30"/>
  <c r="SJV20" i="30"/>
  <c r="SJW20" i="30"/>
  <c r="SJX20" i="30"/>
  <c r="SJY20" i="30"/>
  <c r="SJZ20" i="30"/>
  <c r="SKA20" i="30"/>
  <c r="SKB20" i="30"/>
  <c r="SKC20" i="30"/>
  <c r="SKD20" i="30"/>
  <c r="SKE20" i="30"/>
  <c r="SKF20" i="30"/>
  <c r="SKG20" i="30"/>
  <c r="SKH20" i="30"/>
  <c r="SKI20" i="30"/>
  <c r="SKJ20" i="30"/>
  <c r="SKK20" i="30"/>
  <c r="SKL20" i="30"/>
  <c r="SKM20" i="30"/>
  <c r="SKN20" i="30"/>
  <c r="SKO20" i="30"/>
  <c r="SKP20" i="30"/>
  <c r="SKQ20" i="30"/>
  <c r="SKR20" i="30"/>
  <c r="SKS20" i="30"/>
  <c r="SKT20" i="30"/>
  <c r="SKU20" i="30"/>
  <c r="SKV20" i="30"/>
  <c r="SKW20" i="30"/>
  <c r="SKX20" i="30"/>
  <c r="SKY20" i="30"/>
  <c r="SKZ20" i="30"/>
  <c r="SLA20" i="30"/>
  <c r="SLB20" i="30"/>
  <c r="SLC20" i="30"/>
  <c r="SLD20" i="30"/>
  <c r="SLE20" i="30"/>
  <c r="SLF20" i="30"/>
  <c r="SLG20" i="30"/>
  <c r="SLH20" i="30"/>
  <c r="SLI20" i="30"/>
  <c r="SLJ20" i="30"/>
  <c r="SLK20" i="30"/>
  <c r="SLL20" i="30"/>
  <c r="SLM20" i="30"/>
  <c r="SLN20" i="30"/>
  <c r="SLO20" i="30"/>
  <c r="SLP20" i="30"/>
  <c r="SLQ20" i="30"/>
  <c r="SLR20" i="30"/>
  <c r="SLS20" i="30"/>
  <c r="SLT20" i="30"/>
  <c r="SLU20" i="30"/>
  <c r="SLV20" i="30"/>
  <c r="SLW20" i="30"/>
  <c r="SLX20" i="30"/>
  <c r="SLY20" i="30"/>
  <c r="SLZ20" i="30"/>
  <c r="SMA20" i="30"/>
  <c r="SMB20" i="30"/>
  <c r="SMC20" i="30"/>
  <c r="SMD20" i="30"/>
  <c r="SME20" i="30"/>
  <c r="SMF20" i="30"/>
  <c r="SMG20" i="30"/>
  <c r="SMH20" i="30"/>
  <c r="SMI20" i="30"/>
  <c r="SMJ20" i="30"/>
  <c r="SMK20" i="30"/>
  <c r="SML20" i="30"/>
  <c r="SMM20" i="30"/>
  <c r="SMN20" i="30"/>
  <c r="SMO20" i="30"/>
  <c r="SMP20" i="30"/>
  <c r="SMQ20" i="30"/>
  <c r="SMR20" i="30"/>
  <c r="SMS20" i="30"/>
  <c r="SMT20" i="30"/>
  <c r="SMU20" i="30"/>
  <c r="SMV20" i="30"/>
  <c r="SMW20" i="30"/>
  <c r="SMX20" i="30"/>
  <c r="SMY20" i="30"/>
  <c r="SMZ20" i="30"/>
  <c r="SNA20" i="30"/>
  <c r="SNB20" i="30"/>
  <c r="SNC20" i="30"/>
  <c r="SND20" i="30"/>
  <c r="SNE20" i="30"/>
  <c r="SNF20" i="30"/>
  <c r="SNG20" i="30"/>
  <c r="SNH20" i="30"/>
  <c r="SNI20" i="30"/>
  <c r="SNJ20" i="30"/>
  <c r="SNK20" i="30"/>
  <c r="SNL20" i="30"/>
  <c r="SNM20" i="30"/>
  <c r="SNN20" i="30"/>
  <c r="SNO20" i="30"/>
  <c r="SNP20" i="30"/>
  <c r="SNQ20" i="30"/>
  <c r="SNR20" i="30"/>
  <c r="SNS20" i="30"/>
  <c r="SNT20" i="30"/>
  <c r="SNU20" i="30"/>
  <c r="SNV20" i="30"/>
  <c r="SNW20" i="30"/>
  <c r="SNX20" i="30"/>
  <c r="SNY20" i="30"/>
  <c r="SNZ20" i="30"/>
  <c r="SOA20" i="30"/>
  <c r="SOB20" i="30"/>
  <c r="SOC20" i="30"/>
  <c r="SOD20" i="30"/>
  <c r="SOE20" i="30"/>
  <c r="SOF20" i="30"/>
  <c r="SOG20" i="30"/>
  <c r="SOH20" i="30"/>
  <c r="SOI20" i="30"/>
  <c r="SOJ20" i="30"/>
  <c r="SOK20" i="30"/>
  <c r="SOL20" i="30"/>
  <c r="SOM20" i="30"/>
  <c r="SON20" i="30"/>
  <c r="SOO20" i="30"/>
  <c r="SOP20" i="30"/>
  <c r="SOQ20" i="30"/>
  <c r="SOR20" i="30"/>
  <c r="SOS20" i="30"/>
  <c r="SOT20" i="30"/>
  <c r="SOU20" i="30"/>
  <c r="SOV20" i="30"/>
  <c r="SOW20" i="30"/>
  <c r="SOX20" i="30"/>
  <c r="SOY20" i="30"/>
  <c r="SOZ20" i="30"/>
  <c r="SPA20" i="30"/>
  <c r="SPB20" i="30"/>
  <c r="SPC20" i="30"/>
  <c r="SPD20" i="30"/>
  <c r="SPE20" i="30"/>
  <c r="SPF20" i="30"/>
  <c r="SPG20" i="30"/>
  <c r="SPH20" i="30"/>
  <c r="SPI20" i="30"/>
  <c r="SPJ20" i="30"/>
  <c r="SPK20" i="30"/>
  <c r="SPL20" i="30"/>
  <c r="SPM20" i="30"/>
  <c r="SPN20" i="30"/>
  <c r="SPO20" i="30"/>
  <c r="SPP20" i="30"/>
  <c r="SPQ20" i="30"/>
  <c r="SPR20" i="30"/>
  <c r="SPS20" i="30"/>
  <c r="SPT20" i="30"/>
  <c r="SPU20" i="30"/>
  <c r="SPV20" i="30"/>
  <c r="SPW20" i="30"/>
  <c r="SPX20" i="30"/>
  <c r="SPY20" i="30"/>
  <c r="SPZ20" i="30"/>
  <c r="SQA20" i="30"/>
  <c r="SQB20" i="30"/>
  <c r="SQC20" i="30"/>
  <c r="SQD20" i="30"/>
  <c r="SQE20" i="30"/>
  <c r="SQF20" i="30"/>
  <c r="SQG20" i="30"/>
  <c r="SQH20" i="30"/>
  <c r="SQI20" i="30"/>
  <c r="SQJ20" i="30"/>
  <c r="SQK20" i="30"/>
  <c r="SQL20" i="30"/>
  <c r="SQM20" i="30"/>
  <c r="SQN20" i="30"/>
  <c r="SQO20" i="30"/>
  <c r="SQP20" i="30"/>
  <c r="SQQ20" i="30"/>
  <c r="SQR20" i="30"/>
  <c r="SQS20" i="30"/>
  <c r="SQT20" i="30"/>
  <c r="SQU20" i="30"/>
  <c r="SQV20" i="30"/>
  <c r="SQW20" i="30"/>
  <c r="SQX20" i="30"/>
  <c r="SQY20" i="30"/>
  <c r="SQZ20" i="30"/>
  <c r="SRA20" i="30"/>
  <c r="SRB20" i="30"/>
  <c r="SRC20" i="30"/>
  <c r="SRD20" i="30"/>
  <c r="SRE20" i="30"/>
  <c r="SRF20" i="30"/>
  <c r="SRG20" i="30"/>
  <c r="SRH20" i="30"/>
  <c r="SRI20" i="30"/>
  <c r="SRJ20" i="30"/>
  <c r="SRK20" i="30"/>
  <c r="SRL20" i="30"/>
  <c r="SRM20" i="30"/>
  <c r="SRN20" i="30"/>
  <c r="SRO20" i="30"/>
  <c r="SRP20" i="30"/>
  <c r="SRQ20" i="30"/>
  <c r="SRR20" i="30"/>
  <c r="SRS20" i="30"/>
  <c r="SRT20" i="30"/>
  <c r="SRU20" i="30"/>
  <c r="SRV20" i="30"/>
  <c r="SRW20" i="30"/>
  <c r="SRX20" i="30"/>
  <c r="SRY20" i="30"/>
  <c r="SRZ20" i="30"/>
  <c r="SSA20" i="30"/>
  <c r="SSB20" i="30"/>
  <c r="SSC20" i="30"/>
  <c r="SSD20" i="30"/>
  <c r="SSE20" i="30"/>
  <c r="SSF20" i="30"/>
  <c r="SSG20" i="30"/>
  <c r="SSH20" i="30"/>
  <c r="SSI20" i="30"/>
  <c r="SSJ20" i="30"/>
  <c r="SSK20" i="30"/>
  <c r="SSL20" i="30"/>
  <c r="SSM20" i="30"/>
  <c r="SSN20" i="30"/>
  <c r="SSO20" i="30"/>
  <c r="SSP20" i="30"/>
  <c r="SSQ20" i="30"/>
  <c r="SSR20" i="30"/>
  <c r="SSS20" i="30"/>
  <c r="SST20" i="30"/>
  <c r="SSU20" i="30"/>
  <c r="SSV20" i="30"/>
  <c r="SSW20" i="30"/>
  <c r="SSX20" i="30"/>
  <c r="SSY20" i="30"/>
  <c r="SSZ20" i="30"/>
  <c r="STA20" i="30"/>
  <c r="STB20" i="30"/>
  <c r="STC20" i="30"/>
  <c r="STD20" i="30"/>
  <c r="STE20" i="30"/>
  <c r="STF20" i="30"/>
  <c r="STG20" i="30"/>
  <c r="STH20" i="30"/>
  <c r="STI20" i="30"/>
  <c r="STJ20" i="30"/>
  <c r="STK20" i="30"/>
  <c r="STL20" i="30"/>
  <c r="STM20" i="30"/>
  <c r="STN20" i="30"/>
  <c r="STO20" i="30"/>
  <c r="STP20" i="30"/>
  <c r="STQ20" i="30"/>
  <c r="STR20" i="30"/>
  <c r="STS20" i="30"/>
  <c r="STT20" i="30"/>
  <c r="STU20" i="30"/>
  <c r="STV20" i="30"/>
  <c r="STW20" i="30"/>
  <c r="STX20" i="30"/>
  <c r="STY20" i="30"/>
  <c r="STZ20" i="30"/>
  <c r="SUA20" i="30"/>
  <c r="SUB20" i="30"/>
  <c r="SUC20" i="30"/>
  <c r="SUD20" i="30"/>
  <c r="SUE20" i="30"/>
  <c r="SUF20" i="30"/>
  <c r="SUG20" i="30"/>
  <c r="SUH20" i="30"/>
  <c r="SUI20" i="30"/>
  <c r="SUJ20" i="30"/>
  <c r="SUK20" i="30"/>
  <c r="SUL20" i="30"/>
  <c r="SUM20" i="30"/>
  <c r="SUN20" i="30"/>
  <c r="SUO20" i="30"/>
  <c r="SUP20" i="30"/>
  <c r="SUQ20" i="30"/>
  <c r="SUR20" i="30"/>
  <c r="SUS20" i="30"/>
  <c r="SUT20" i="30"/>
  <c r="SUU20" i="30"/>
  <c r="SUV20" i="30"/>
  <c r="SUW20" i="30"/>
  <c r="SUX20" i="30"/>
  <c r="SUY20" i="30"/>
  <c r="SUZ20" i="30"/>
  <c r="SVA20" i="30"/>
  <c r="SVB20" i="30"/>
  <c r="SVC20" i="30"/>
  <c r="SVD20" i="30"/>
  <c r="SVE20" i="30"/>
  <c r="SVF20" i="30"/>
  <c r="SVG20" i="30"/>
  <c r="SVH20" i="30"/>
  <c r="SVI20" i="30"/>
  <c r="SVJ20" i="30"/>
  <c r="SVK20" i="30"/>
  <c r="SVL20" i="30"/>
  <c r="SVM20" i="30"/>
  <c r="SVN20" i="30"/>
  <c r="SVO20" i="30"/>
  <c r="SVP20" i="30"/>
  <c r="SVQ20" i="30"/>
  <c r="SVR20" i="30"/>
  <c r="SVS20" i="30"/>
  <c r="SVT20" i="30"/>
  <c r="SVU20" i="30"/>
  <c r="SVV20" i="30"/>
  <c r="SVW20" i="30"/>
  <c r="SVX20" i="30"/>
  <c r="SVY20" i="30"/>
  <c r="SVZ20" i="30"/>
  <c r="SWA20" i="30"/>
  <c r="SWB20" i="30"/>
  <c r="SWC20" i="30"/>
  <c r="SWD20" i="30"/>
  <c r="SWE20" i="30"/>
  <c r="SWF20" i="30"/>
  <c r="SWG20" i="30"/>
  <c r="SWH20" i="30"/>
  <c r="SWI20" i="30"/>
  <c r="SWJ20" i="30"/>
  <c r="SWK20" i="30"/>
  <c r="SWL20" i="30"/>
  <c r="SWM20" i="30"/>
  <c r="SWN20" i="30"/>
  <c r="SWO20" i="30"/>
  <c r="SWP20" i="30"/>
  <c r="SWQ20" i="30"/>
  <c r="SWR20" i="30"/>
  <c r="SWS20" i="30"/>
  <c r="SWT20" i="30"/>
  <c r="SWU20" i="30"/>
  <c r="SWV20" i="30"/>
  <c r="SWW20" i="30"/>
  <c r="SWX20" i="30"/>
  <c r="SWY20" i="30"/>
  <c r="SWZ20" i="30"/>
  <c r="SXA20" i="30"/>
  <c r="SXB20" i="30"/>
  <c r="SXC20" i="30"/>
  <c r="SXD20" i="30"/>
  <c r="SXE20" i="30"/>
  <c r="SXF20" i="30"/>
  <c r="SXG20" i="30"/>
  <c r="SXH20" i="30"/>
  <c r="SXI20" i="30"/>
  <c r="SXJ20" i="30"/>
  <c r="SXK20" i="30"/>
  <c r="SXL20" i="30"/>
  <c r="SXM20" i="30"/>
  <c r="SXN20" i="30"/>
  <c r="SXO20" i="30"/>
  <c r="SXP20" i="30"/>
  <c r="SXQ20" i="30"/>
  <c r="SXR20" i="30"/>
  <c r="SXS20" i="30"/>
  <c r="SXT20" i="30"/>
  <c r="SXU20" i="30"/>
  <c r="SXV20" i="30"/>
  <c r="SXW20" i="30"/>
  <c r="SXX20" i="30"/>
  <c r="SXY20" i="30"/>
  <c r="SXZ20" i="30"/>
  <c r="SYA20" i="30"/>
  <c r="SYB20" i="30"/>
  <c r="SYC20" i="30"/>
  <c r="SYD20" i="30"/>
  <c r="SYE20" i="30"/>
  <c r="SYF20" i="30"/>
  <c r="SYG20" i="30"/>
  <c r="SYH20" i="30"/>
  <c r="SYI20" i="30"/>
  <c r="SYJ20" i="30"/>
  <c r="SYK20" i="30"/>
  <c r="SYL20" i="30"/>
  <c r="SYM20" i="30"/>
  <c r="SYN20" i="30"/>
  <c r="SYO20" i="30"/>
  <c r="SYP20" i="30"/>
  <c r="SYQ20" i="30"/>
  <c r="SYR20" i="30"/>
  <c r="SYS20" i="30"/>
  <c r="SYT20" i="30"/>
  <c r="SYU20" i="30"/>
  <c r="SYV20" i="30"/>
  <c r="SYW20" i="30"/>
  <c r="SYX20" i="30"/>
  <c r="SYY20" i="30"/>
  <c r="SYZ20" i="30"/>
  <c r="SZA20" i="30"/>
  <c r="SZB20" i="30"/>
  <c r="SZC20" i="30"/>
  <c r="SZD20" i="30"/>
  <c r="SZE20" i="30"/>
  <c r="SZF20" i="30"/>
  <c r="SZG20" i="30"/>
  <c r="SZH20" i="30"/>
  <c r="SZI20" i="30"/>
  <c r="SZJ20" i="30"/>
  <c r="SZK20" i="30"/>
  <c r="SZL20" i="30"/>
  <c r="SZM20" i="30"/>
  <c r="SZN20" i="30"/>
  <c r="SZO20" i="30"/>
  <c r="SZP20" i="30"/>
  <c r="SZQ20" i="30"/>
  <c r="SZR20" i="30"/>
  <c r="SZS20" i="30"/>
  <c r="SZT20" i="30"/>
  <c r="SZU20" i="30"/>
  <c r="SZV20" i="30"/>
  <c r="SZW20" i="30"/>
  <c r="SZX20" i="30"/>
  <c r="SZY20" i="30"/>
  <c r="SZZ20" i="30"/>
  <c r="TAA20" i="30"/>
  <c r="TAB20" i="30"/>
  <c r="TAC20" i="30"/>
  <c r="TAD20" i="30"/>
  <c r="TAE20" i="30"/>
  <c r="TAF20" i="30"/>
  <c r="TAG20" i="30"/>
  <c r="TAH20" i="30"/>
  <c r="TAI20" i="30"/>
  <c r="TAJ20" i="30"/>
  <c r="TAK20" i="30"/>
  <c r="TAL20" i="30"/>
  <c r="TAM20" i="30"/>
  <c r="TAN20" i="30"/>
  <c r="TAO20" i="30"/>
  <c r="TAP20" i="30"/>
  <c r="TAQ20" i="30"/>
  <c r="TAR20" i="30"/>
  <c r="TAS20" i="30"/>
  <c r="TAT20" i="30"/>
  <c r="TAU20" i="30"/>
  <c r="TAV20" i="30"/>
  <c r="TAW20" i="30"/>
  <c r="TAX20" i="30"/>
  <c r="TAY20" i="30"/>
  <c r="TAZ20" i="30"/>
  <c r="TBA20" i="30"/>
  <c r="TBB20" i="30"/>
  <c r="TBC20" i="30"/>
  <c r="TBD20" i="30"/>
  <c r="TBE20" i="30"/>
  <c r="TBF20" i="30"/>
  <c r="TBG20" i="30"/>
  <c r="TBH20" i="30"/>
  <c r="TBI20" i="30"/>
  <c r="TBJ20" i="30"/>
  <c r="TBK20" i="30"/>
  <c r="TBL20" i="30"/>
  <c r="TBM20" i="30"/>
  <c r="TBN20" i="30"/>
  <c r="TBO20" i="30"/>
  <c r="TBP20" i="30"/>
  <c r="TBQ20" i="30"/>
  <c r="TBR20" i="30"/>
  <c r="TBS20" i="30"/>
  <c r="TBT20" i="30"/>
  <c r="TBU20" i="30"/>
  <c r="TBV20" i="30"/>
  <c r="TBW20" i="30"/>
  <c r="TBX20" i="30"/>
  <c r="TBY20" i="30"/>
  <c r="TBZ20" i="30"/>
  <c r="TCA20" i="30"/>
  <c r="TCB20" i="30"/>
  <c r="TCC20" i="30"/>
  <c r="TCD20" i="30"/>
  <c r="TCE20" i="30"/>
  <c r="TCF20" i="30"/>
  <c r="TCG20" i="30"/>
  <c r="TCH20" i="30"/>
  <c r="TCI20" i="30"/>
  <c r="TCJ20" i="30"/>
  <c r="TCK20" i="30"/>
  <c r="TCL20" i="30"/>
  <c r="TCM20" i="30"/>
  <c r="TCN20" i="30"/>
  <c r="TCO20" i="30"/>
  <c r="TCP20" i="30"/>
  <c r="TCQ20" i="30"/>
  <c r="TCR20" i="30"/>
  <c r="TCS20" i="30"/>
  <c r="TCT20" i="30"/>
  <c r="TCU20" i="30"/>
  <c r="TCV20" i="30"/>
  <c r="TCW20" i="30"/>
  <c r="TCX20" i="30"/>
  <c r="TCY20" i="30"/>
  <c r="TCZ20" i="30"/>
  <c r="TDA20" i="30"/>
  <c r="TDB20" i="30"/>
  <c r="TDC20" i="30"/>
  <c r="TDD20" i="30"/>
  <c r="TDE20" i="30"/>
  <c r="TDF20" i="30"/>
  <c r="TDG20" i="30"/>
  <c r="TDH20" i="30"/>
  <c r="TDI20" i="30"/>
  <c r="TDJ20" i="30"/>
  <c r="TDK20" i="30"/>
  <c r="TDL20" i="30"/>
  <c r="TDM20" i="30"/>
  <c r="TDN20" i="30"/>
  <c r="TDO20" i="30"/>
  <c r="TDP20" i="30"/>
  <c r="TDQ20" i="30"/>
  <c r="TDR20" i="30"/>
  <c r="TDS20" i="30"/>
  <c r="TDT20" i="30"/>
  <c r="TDU20" i="30"/>
  <c r="TDV20" i="30"/>
  <c r="TDW20" i="30"/>
  <c r="TDX20" i="30"/>
  <c r="TDY20" i="30"/>
  <c r="TDZ20" i="30"/>
  <c r="TEA20" i="30"/>
  <c r="TEB20" i="30"/>
  <c r="TEC20" i="30"/>
  <c r="TED20" i="30"/>
  <c r="TEE20" i="30"/>
  <c r="TEF20" i="30"/>
  <c r="TEG20" i="30"/>
  <c r="TEH20" i="30"/>
  <c r="TEI20" i="30"/>
  <c r="TEJ20" i="30"/>
  <c r="TEK20" i="30"/>
  <c r="TEL20" i="30"/>
  <c r="TEM20" i="30"/>
  <c r="TEN20" i="30"/>
  <c r="TEO20" i="30"/>
  <c r="TEP20" i="30"/>
  <c r="TEQ20" i="30"/>
  <c r="TER20" i="30"/>
  <c r="TES20" i="30"/>
  <c r="TET20" i="30"/>
  <c r="TEU20" i="30"/>
  <c r="TEV20" i="30"/>
  <c r="TEW20" i="30"/>
  <c r="TEX20" i="30"/>
  <c r="TEY20" i="30"/>
  <c r="TEZ20" i="30"/>
  <c r="TFA20" i="30"/>
  <c r="TFB20" i="30"/>
  <c r="TFC20" i="30"/>
  <c r="TFD20" i="30"/>
  <c r="TFE20" i="30"/>
  <c r="TFF20" i="30"/>
  <c r="TFG20" i="30"/>
  <c r="TFH20" i="30"/>
  <c r="TFI20" i="30"/>
  <c r="TFJ20" i="30"/>
  <c r="TFK20" i="30"/>
  <c r="TFL20" i="30"/>
  <c r="TFM20" i="30"/>
  <c r="TFN20" i="30"/>
  <c r="TFO20" i="30"/>
  <c r="TFP20" i="30"/>
  <c r="TFQ20" i="30"/>
  <c r="TFR20" i="30"/>
  <c r="TFS20" i="30"/>
  <c r="TFT20" i="30"/>
  <c r="TFU20" i="30"/>
  <c r="TFV20" i="30"/>
  <c r="TFW20" i="30"/>
  <c r="TFX20" i="30"/>
  <c r="TFY20" i="30"/>
  <c r="TFZ20" i="30"/>
  <c r="TGA20" i="30"/>
  <c r="TGB20" i="30"/>
  <c r="TGC20" i="30"/>
  <c r="TGD20" i="30"/>
  <c r="TGE20" i="30"/>
  <c r="TGF20" i="30"/>
  <c r="TGG20" i="30"/>
  <c r="TGH20" i="30"/>
  <c r="TGI20" i="30"/>
  <c r="TGJ20" i="30"/>
  <c r="TGK20" i="30"/>
  <c r="TGL20" i="30"/>
  <c r="TGM20" i="30"/>
  <c r="TGN20" i="30"/>
  <c r="TGO20" i="30"/>
  <c r="TGP20" i="30"/>
  <c r="TGQ20" i="30"/>
  <c r="TGR20" i="30"/>
  <c r="TGS20" i="30"/>
  <c r="TGT20" i="30"/>
  <c r="TGU20" i="30"/>
  <c r="TGV20" i="30"/>
  <c r="TGW20" i="30"/>
  <c r="TGX20" i="30"/>
  <c r="TGY20" i="30"/>
  <c r="TGZ20" i="30"/>
  <c r="THA20" i="30"/>
  <c r="THB20" i="30"/>
  <c r="THC20" i="30"/>
  <c r="THD20" i="30"/>
  <c r="THE20" i="30"/>
  <c r="THF20" i="30"/>
  <c r="THG20" i="30"/>
  <c r="THH20" i="30"/>
  <c r="THI20" i="30"/>
  <c r="THJ20" i="30"/>
  <c r="THK20" i="30"/>
  <c r="THL20" i="30"/>
  <c r="THM20" i="30"/>
  <c r="THN20" i="30"/>
  <c r="THO20" i="30"/>
  <c r="THP20" i="30"/>
  <c r="THQ20" i="30"/>
  <c r="THR20" i="30"/>
  <c r="THS20" i="30"/>
  <c r="THT20" i="30"/>
  <c r="THU20" i="30"/>
  <c r="THV20" i="30"/>
  <c r="THW20" i="30"/>
  <c r="THX20" i="30"/>
  <c r="THY20" i="30"/>
  <c r="THZ20" i="30"/>
  <c r="TIA20" i="30"/>
  <c r="TIB20" i="30"/>
  <c r="TIC20" i="30"/>
  <c r="TID20" i="30"/>
  <c r="TIE20" i="30"/>
  <c r="TIF20" i="30"/>
  <c r="TIG20" i="30"/>
  <c r="TIH20" i="30"/>
  <c r="TII20" i="30"/>
  <c r="TIJ20" i="30"/>
  <c r="TIK20" i="30"/>
  <c r="TIL20" i="30"/>
  <c r="TIM20" i="30"/>
  <c r="TIN20" i="30"/>
  <c r="TIO20" i="30"/>
  <c r="TIP20" i="30"/>
  <c r="TIQ20" i="30"/>
  <c r="TIR20" i="30"/>
  <c r="TIS20" i="30"/>
  <c r="TIT20" i="30"/>
  <c r="TIU20" i="30"/>
  <c r="TIV20" i="30"/>
  <c r="TIW20" i="30"/>
  <c r="TIX20" i="30"/>
  <c r="TIY20" i="30"/>
  <c r="TIZ20" i="30"/>
  <c r="TJA20" i="30"/>
  <c r="TJB20" i="30"/>
  <c r="TJC20" i="30"/>
  <c r="TJD20" i="30"/>
  <c r="TJE20" i="30"/>
  <c r="TJF20" i="30"/>
  <c r="TJG20" i="30"/>
  <c r="TJH20" i="30"/>
  <c r="TJI20" i="30"/>
  <c r="TJJ20" i="30"/>
  <c r="TJK20" i="30"/>
  <c r="TJL20" i="30"/>
  <c r="TJM20" i="30"/>
  <c r="TJN20" i="30"/>
  <c r="TJO20" i="30"/>
  <c r="TJP20" i="30"/>
  <c r="TJQ20" i="30"/>
  <c r="TJR20" i="30"/>
  <c r="TJS20" i="30"/>
  <c r="TJT20" i="30"/>
  <c r="TJU20" i="30"/>
  <c r="TJV20" i="30"/>
  <c r="TJW20" i="30"/>
  <c r="TJX20" i="30"/>
  <c r="TJY20" i="30"/>
  <c r="TJZ20" i="30"/>
  <c r="TKA20" i="30"/>
  <c r="TKB20" i="30"/>
  <c r="TKC20" i="30"/>
  <c r="TKD20" i="30"/>
  <c r="TKE20" i="30"/>
  <c r="TKF20" i="30"/>
  <c r="TKG20" i="30"/>
  <c r="TKH20" i="30"/>
  <c r="TKI20" i="30"/>
  <c r="TKJ20" i="30"/>
  <c r="TKK20" i="30"/>
  <c r="TKL20" i="30"/>
  <c r="TKM20" i="30"/>
  <c r="TKN20" i="30"/>
  <c r="TKO20" i="30"/>
  <c r="TKP20" i="30"/>
  <c r="TKQ20" i="30"/>
  <c r="TKR20" i="30"/>
  <c r="TKS20" i="30"/>
  <c r="TKT20" i="30"/>
  <c r="TKU20" i="30"/>
  <c r="TKV20" i="30"/>
  <c r="TKW20" i="30"/>
  <c r="TKX20" i="30"/>
  <c r="TKY20" i="30"/>
  <c r="TKZ20" i="30"/>
  <c r="TLA20" i="30"/>
  <c r="TLB20" i="30"/>
  <c r="TLC20" i="30"/>
  <c r="TLD20" i="30"/>
  <c r="TLE20" i="30"/>
  <c r="TLF20" i="30"/>
  <c r="TLG20" i="30"/>
  <c r="TLH20" i="30"/>
  <c r="TLI20" i="30"/>
  <c r="TLJ20" i="30"/>
  <c r="TLK20" i="30"/>
  <c r="TLL20" i="30"/>
  <c r="TLM20" i="30"/>
  <c r="TLN20" i="30"/>
  <c r="TLO20" i="30"/>
  <c r="TLP20" i="30"/>
  <c r="TLQ20" i="30"/>
  <c r="TLR20" i="30"/>
  <c r="TLS20" i="30"/>
  <c r="TLT20" i="30"/>
  <c r="TLU20" i="30"/>
  <c r="TLV20" i="30"/>
  <c r="TLW20" i="30"/>
  <c r="TLX20" i="30"/>
  <c r="TLY20" i="30"/>
  <c r="TLZ20" i="30"/>
  <c r="TMA20" i="30"/>
  <c r="TMB20" i="30"/>
  <c r="TMC20" i="30"/>
  <c r="TMD20" i="30"/>
  <c r="TME20" i="30"/>
  <c r="TMF20" i="30"/>
  <c r="TMG20" i="30"/>
  <c r="TMH20" i="30"/>
  <c r="TMI20" i="30"/>
  <c r="TMJ20" i="30"/>
  <c r="TMK20" i="30"/>
  <c r="TML20" i="30"/>
  <c r="TMM20" i="30"/>
  <c r="TMN20" i="30"/>
  <c r="TMO20" i="30"/>
  <c r="TMP20" i="30"/>
  <c r="TMQ20" i="30"/>
  <c r="TMR20" i="30"/>
  <c r="TMS20" i="30"/>
  <c r="TMT20" i="30"/>
  <c r="TMU20" i="30"/>
  <c r="TMV20" i="30"/>
  <c r="TMW20" i="30"/>
  <c r="TMX20" i="30"/>
  <c r="TMY20" i="30"/>
  <c r="TMZ20" i="30"/>
  <c r="TNA20" i="30"/>
  <c r="TNB20" i="30"/>
  <c r="TNC20" i="30"/>
  <c r="TND20" i="30"/>
  <c r="TNE20" i="30"/>
  <c r="TNF20" i="30"/>
  <c r="TNG20" i="30"/>
  <c r="TNH20" i="30"/>
  <c r="TNI20" i="30"/>
  <c r="TNJ20" i="30"/>
  <c r="TNK20" i="30"/>
  <c r="TNL20" i="30"/>
  <c r="TNM20" i="30"/>
  <c r="TNN20" i="30"/>
  <c r="TNO20" i="30"/>
  <c r="TNP20" i="30"/>
  <c r="TNQ20" i="30"/>
  <c r="TNR20" i="30"/>
  <c r="TNS20" i="30"/>
  <c r="TNT20" i="30"/>
  <c r="TNU20" i="30"/>
  <c r="TNV20" i="30"/>
  <c r="TNW20" i="30"/>
  <c r="TNX20" i="30"/>
  <c r="TNY20" i="30"/>
  <c r="TNZ20" i="30"/>
  <c r="TOA20" i="30"/>
  <c r="TOB20" i="30"/>
  <c r="TOC20" i="30"/>
  <c r="TOD20" i="30"/>
  <c r="TOE20" i="30"/>
  <c r="TOF20" i="30"/>
  <c r="TOG20" i="30"/>
  <c r="TOH20" i="30"/>
  <c r="TOI20" i="30"/>
  <c r="TOJ20" i="30"/>
  <c r="TOK20" i="30"/>
  <c r="TOL20" i="30"/>
  <c r="TOM20" i="30"/>
  <c r="TON20" i="30"/>
  <c r="TOO20" i="30"/>
  <c r="TOP20" i="30"/>
  <c r="TOQ20" i="30"/>
  <c r="TOR20" i="30"/>
  <c r="TOS20" i="30"/>
  <c r="TOT20" i="30"/>
  <c r="TOU20" i="30"/>
  <c r="TOV20" i="30"/>
  <c r="TOW20" i="30"/>
  <c r="TOX20" i="30"/>
  <c r="TOY20" i="30"/>
  <c r="TOZ20" i="30"/>
  <c r="TPA20" i="30"/>
  <c r="TPB20" i="30"/>
  <c r="TPC20" i="30"/>
  <c r="TPD20" i="30"/>
  <c r="TPE20" i="30"/>
  <c r="TPF20" i="30"/>
  <c r="TPG20" i="30"/>
  <c r="TPH20" i="30"/>
  <c r="TPI20" i="30"/>
  <c r="TPJ20" i="30"/>
  <c r="TPK20" i="30"/>
  <c r="TPL20" i="30"/>
  <c r="TPM20" i="30"/>
  <c r="TPN20" i="30"/>
  <c r="TPO20" i="30"/>
  <c r="TPP20" i="30"/>
  <c r="TPQ20" i="30"/>
  <c r="TPR20" i="30"/>
  <c r="TPS20" i="30"/>
  <c r="TPT20" i="30"/>
  <c r="TPU20" i="30"/>
  <c r="TPV20" i="30"/>
  <c r="TPW20" i="30"/>
  <c r="TPX20" i="30"/>
  <c r="TPY20" i="30"/>
  <c r="TPZ20" i="30"/>
  <c r="TQA20" i="30"/>
  <c r="TQB20" i="30"/>
  <c r="TQC20" i="30"/>
  <c r="TQD20" i="30"/>
  <c r="TQE20" i="30"/>
  <c r="TQF20" i="30"/>
  <c r="TQG20" i="30"/>
  <c r="TQH20" i="30"/>
  <c r="TQI20" i="30"/>
  <c r="TQJ20" i="30"/>
  <c r="TQK20" i="30"/>
  <c r="TQL20" i="30"/>
  <c r="TQM20" i="30"/>
  <c r="TQN20" i="30"/>
  <c r="TQO20" i="30"/>
  <c r="TQP20" i="30"/>
  <c r="TQQ20" i="30"/>
  <c r="TQR20" i="30"/>
  <c r="TQS20" i="30"/>
  <c r="TQT20" i="30"/>
  <c r="TQU20" i="30"/>
  <c r="TQV20" i="30"/>
  <c r="TQW20" i="30"/>
  <c r="TQX20" i="30"/>
  <c r="TQY20" i="30"/>
  <c r="TQZ20" i="30"/>
  <c r="TRA20" i="30"/>
  <c r="TRB20" i="30"/>
  <c r="TRC20" i="30"/>
  <c r="TRD20" i="30"/>
  <c r="TRE20" i="30"/>
  <c r="TRF20" i="30"/>
  <c r="TRG20" i="30"/>
  <c r="TRH20" i="30"/>
  <c r="TRI20" i="30"/>
  <c r="TRJ20" i="30"/>
  <c r="TRK20" i="30"/>
  <c r="TRL20" i="30"/>
  <c r="TRM20" i="30"/>
  <c r="TRN20" i="30"/>
  <c r="TRO20" i="30"/>
  <c r="TRP20" i="30"/>
  <c r="TRQ20" i="30"/>
  <c r="TRR20" i="30"/>
  <c r="TRS20" i="30"/>
  <c r="TRT20" i="30"/>
  <c r="TRU20" i="30"/>
  <c r="TRV20" i="30"/>
  <c r="TRW20" i="30"/>
  <c r="TRX20" i="30"/>
  <c r="TRY20" i="30"/>
  <c r="TRZ20" i="30"/>
  <c r="TSA20" i="30"/>
  <c r="TSB20" i="30"/>
  <c r="TSC20" i="30"/>
  <c r="TSD20" i="30"/>
  <c r="TSE20" i="30"/>
  <c r="TSF20" i="30"/>
  <c r="TSG20" i="30"/>
  <c r="TSH20" i="30"/>
  <c r="TSI20" i="30"/>
  <c r="TSJ20" i="30"/>
  <c r="TSK20" i="30"/>
  <c r="TSL20" i="30"/>
  <c r="TSM20" i="30"/>
  <c r="TSN20" i="30"/>
  <c r="TSO20" i="30"/>
  <c r="TSP20" i="30"/>
  <c r="TSQ20" i="30"/>
  <c r="TSR20" i="30"/>
  <c r="TSS20" i="30"/>
  <c r="TST20" i="30"/>
  <c r="TSU20" i="30"/>
  <c r="TSV20" i="30"/>
  <c r="TSW20" i="30"/>
  <c r="TSX20" i="30"/>
  <c r="TSY20" i="30"/>
  <c r="TSZ20" i="30"/>
  <c r="TTA20" i="30"/>
  <c r="TTB20" i="30"/>
  <c r="TTC20" i="30"/>
  <c r="TTD20" i="30"/>
  <c r="TTE20" i="30"/>
  <c r="TTF20" i="30"/>
  <c r="TTG20" i="30"/>
  <c r="TTH20" i="30"/>
  <c r="TTI20" i="30"/>
  <c r="TTJ20" i="30"/>
  <c r="TTK20" i="30"/>
  <c r="TTL20" i="30"/>
  <c r="TTM20" i="30"/>
  <c r="TTN20" i="30"/>
  <c r="TTO20" i="30"/>
  <c r="TTP20" i="30"/>
  <c r="TTQ20" i="30"/>
  <c r="TTR20" i="30"/>
  <c r="TTS20" i="30"/>
  <c r="TTT20" i="30"/>
  <c r="TTU20" i="30"/>
  <c r="TTV20" i="30"/>
  <c r="TTW20" i="30"/>
  <c r="TTX20" i="30"/>
  <c r="TTY20" i="30"/>
  <c r="TTZ20" i="30"/>
  <c r="TUA20" i="30"/>
  <c r="TUB20" i="30"/>
  <c r="TUC20" i="30"/>
  <c r="TUD20" i="30"/>
  <c r="TUE20" i="30"/>
  <c r="TUF20" i="30"/>
  <c r="TUG20" i="30"/>
  <c r="TUH20" i="30"/>
  <c r="TUI20" i="30"/>
  <c r="TUJ20" i="30"/>
  <c r="TUK20" i="30"/>
  <c r="TUL20" i="30"/>
  <c r="TUM20" i="30"/>
  <c r="TUN20" i="30"/>
  <c r="TUO20" i="30"/>
  <c r="TUP20" i="30"/>
  <c r="TUQ20" i="30"/>
  <c r="TUR20" i="30"/>
  <c r="TUS20" i="30"/>
  <c r="TUT20" i="30"/>
  <c r="TUU20" i="30"/>
  <c r="TUV20" i="30"/>
  <c r="TUW20" i="30"/>
  <c r="TUX20" i="30"/>
  <c r="TUY20" i="30"/>
  <c r="TUZ20" i="30"/>
  <c r="TVA20" i="30"/>
  <c r="TVB20" i="30"/>
  <c r="TVC20" i="30"/>
  <c r="TVD20" i="30"/>
  <c r="TVE20" i="30"/>
  <c r="TVF20" i="30"/>
  <c r="TVG20" i="30"/>
  <c r="TVH20" i="30"/>
  <c r="TVI20" i="30"/>
  <c r="TVJ20" i="30"/>
  <c r="TVK20" i="30"/>
  <c r="TVL20" i="30"/>
  <c r="TVM20" i="30"/>
  <c r="TVN20" i="30"/>
  <c r="TVO20" i="30"/>
  <c r="TVP20" i="30"/>
  <c r="TVQ20" i="30"/>
  <c r="TVR20" i="30"/>
  <c r="TVS20" i="30"/>
  <c r="TVT20" i="30"/>
  <c r="TVU20" i="30"/>
  <c r="TVV20" i="30"/>
  <c r="TVW20" i="30"/>
  <c r="TVX20" i="30"/>
  <c r="TVY20" i="30"/>
  <c r="TVZ20" i="30"/>
  <c r="TWA20" i="30"/>
  <c r="TWB20" i="30"/>
  <c r="TWC20" i="30"/>
  <c r="TWD20" i="30"/>
  <c r="TWE20" i="30"/>
  <c r="TWF20" i="30"/>
  <c r="TWG20" i="30"/>
  <c r="TWH20" i="30"/>
  <c r="TWI20" i="30"/>
  <c r="TWJ20" i="30"/>
  <c r="TWK20" i="30"/>
  <c r="TWL20" i="30"/>
  <c r="TWM20" i="30"/>
  <c r="TWN20" i="30"/>
  <c r="TWO20" i="30"/>
  <c r="TWP20" i="30"/>
  <c r="TWQ20" i="30"/>
  <c r="TWR20" i="30"/>
  <c r="TWS20" i="30"/>
  <c r="TWT20" i="30"/>
  <c r="TWU20" i="30"/>
  <c r="TWV20" i="30"/>
  <c r="TWW20" i="30"/>
  <c r="TWX20" i="30"/>
  <c r="TWY20" i="30"/>
  <c r="TWZ20" i="30"/>
  <c r="TXA20" i="30"/>
  <c r="TXB20" i="30"/>
  <c r="TXC20" i="30"/>
  <c r="TXD20" i="30"/>
  <c r="TXE20" i="30"/>
  <c r="TXF20" i="30"/>
  <c r="TXG20" i="30"/>
  <c r="TXH20" i="30"/>
  <c r="TXI20" i="30"/>
  <c r="TXJ20" i="30"/>
  <c r="TXK20" i="30"/>
  <c r="TXL20" i="30"/>
  <c r="TXM20" i="30"/>
  <c r="TXN20" i="30"/>
  <c r="TXO20" i="30"/>
  <c r="TXP20" i="30"/>
  <c r="TXQ20" i="30"/>
  <c r="TXR20" i="30"/>
  <c r="TXS20" i="30"/>
  <c r="TXT20" i="30"/>
  <c r="TXU20" i="30"/>
  <c r="TXV20" i="30"/>
  <c r="TXW20" i="30"/>
  <c r="TXX20" i="30"/>
  <c r="TXY20" i="30"/>
  <c r="TXZ20" i="30"/>
  <c r="TYA20" i="30"/>
  <c r="TYB20" i="30"/>
  <c r="TYC20" i="30"/>
  <c r="TYD20" i="30"/>
  <c r="TYE20" i="30"/>
  <c r="TYF20" i="30"/>
  <c r="TYG20" i="30"/>
  <c r="TYH20" i="30"/>
  <c r="TYI20" i="30"/>
  <c r="TYJ20" i="30"/>
  <c r="TYK20" i="30"/>
  <c r="TYL20" i="30"/>
  <c r="TYM20" i="30"/>
  <c r="TYN20" i="30"/>
  <c r="TYO20" i="30"/>
  <c r="TYP20" i="30"/>
  <c r="TYQ20" i="30"/>
  <c r="TYR20" i="30"/>
  <c r="TYS20" i="30"/>
  <c r="TYT20" i="30"/>
  <c r="TYU20" i="30"/>
  <c r="TYV20" i="30"/>
  <c r="TYW20" i="30"/>
  <c r="TYX20" i="30"/>
  <c r="TYY20" i="30"/>
  <c r="TYZ20" i="30"/>
  <c r="TZA20" i="30"/>
  <c r="TZB20" i="30"/>
  <c r="TZC20" i="30"/>
  <c r="TZD20" i="30"/>
  <c r="TZE20" i="30"/>
  <c r="TZF20" i="30"/>
  <c r="TZG20" i="30"/>
  <c r="TZH20" i="30"/>
  <c r="TZI20" i="30"/>
  <c r="TZJ20" i="30"/>
  <c r="TZK20" i="30"/>
  <c r="TZL20" i="30"/>
  <c r="TZM20" i="30"/>
  <c r="TZN20" i="30"/>
  <c r="TZO20" i="30"/>
  <c r="TZP20" i="30"/>
  <c r="TZQ20" i="30"/>
  <c r="TZR20" i="30"/>
  <c r="TZS20" i="30"/>
  <c r="TZT20" i="30"/>
  <c r="TZU20" i="30"/>
  <c r="TZV20" i="30"/>
  <c r="TZW20" i="30"/>
  <c r="TZX20" i="30"/>
  <c r="TZY20" i="30"/>
  <c r="TZZ20" i="30"/>
  <c r="UAA20" i="30"/>
  <c r="UAB20" i="30"/>
  <c r="UAC20" i="30"/>
  <c r="UAD20" i="30"/>
  <c r="UAE20" i="30"/>
  <c r="UAF20" i="30"/>
  <c r="UAG20" i="30"/>
  <c r="UAH20" i="30"/>
  <c r="UAI20" i="30"/>
  <c r="UAJ20" i="30"/>
  <c r="UAK20" i="30"/>
  <c r="UAL20" i="30"/>
  <c r="UAM20" i="30"/>
  <c r="UAN20" i="30"/>
  <c r="UAO20" i="30"/>
  <c r="UAP20" i="30"/>
  <c r="UAQ20" i="30"/>
  <c r="UAR20" i="30"/>
  <c r="UAS20" i="30"/>
  <c r="UAT20" i="30"/>
  <c r="UAU20" i="30"/>
  <c r="UAV20" i="30"/>
  <c r="UAW20" i="30"/>
  <c r="UAX20" i="30"/>
  <c r="UAY20" i="30"/>
  <c r="UAZ20" i="30"/>
  <c r="UBA20" i="30"/>
  <c r="UBB20" i="30"/>
  <c r="UBC20" i="30"/>
  <c r="UBD20" i="30"/>
  <c r="UBE20" i="30"/>
  <c r="UBF20" i="30"/>
  <c r="UBG20" i="30"/>
  <c r="UBH20" i="30"/>
  <c r="UBI20" i="30"/>
  <c r="UBJ20" i="30"/>
  <c r="UBK20" i="30"/>
  <c r="UBL20" i="30"/>
  <c r="UBM20" i="30"/>
  <c r="UBN20" i="30"/>
  <c r="UBO20" i="30"/>
  <c r="UBP20" i="30"/>
  <c r="UBQ20" i="30"/>
  <c r="UBR20" i="30"/>
  <c r="UBS20" i="30"/>
  <c r="UBT20" i="30"/>
  <c r="UBU20" i="30"/>
  <c r="UBV20" i="30"/>
  <c r="UBW20" i="30"/>
  <c r="UBX20" i="30"/>
  <c r="UBY20" i="30"/>
  <c r="UBZ20" i="30"/>
  <c r="UCA20" i="30"/>
  <c r="UCB20" i="30"/>
  <c r="UCC20" i="30"/>
  <c r="UCD20" i="30"/>
  <c r="UCE20" i="30"/>
  <c r="UCF20" i="30"/>
  <c r="UCG20" i="30"/>
  <c r="UCH20" i="30"/>
  <c r="UCI20" i="30"/>
  <c r="UCJ20" i="30"/>
  <c r="UCK20" i="30"/>
  <c r="UCL20" i="30"/>
  <c r="UCM20" i="30"/>
  <c r="UCN20" i="30"/>
  <c r="UCO20" i="30"/>
  <c r="UCP20" i="30"/>
  <c r="UCQ20" i="30"/>
  <c r="UCR20" i="30"/>
  <c r="UCS20" i="30"/>
  <c r="UCT20" i="30"/>
  <c r="UCU20" i="30"/>
  <c r="UCV20" i="30"/>
  <c r="UCW20" i="30"/>
  <c r="UCX20" i="30"/>
  <c r="UCY20" i="30"/>
  <c r="UCZ20" i="30"/>
  <c r="UDA20" i="30"/>
  <c r="UDB20" i="30"/>
  <c r="UDC20" i="30"/>
  <c r="UDD20" i="30"/>
  <c r="UDE20" i="30"/>
  <c r="UDF20" i="30"/>
  <c r="UDG20" i="30"/>
  <c r="UDH20" i="30"/>
  <c r="UDI20" i="30"/>
  <c r="UDJ20" i="30"/>
  <c r="UDK20" i="30"/>
  <c r="UDL20" i="30"/>
  <c r="UDM20" i="30"/>
  <c r="UDN20" i="30"/>
  <c r="UDO20" i="30"/>
  <c r="UDP20" i="30"/>
  <c r="UDQ20" i="30"/>
  <c r="UDR20" i="30"/>
  <c r="UDS20" i="30"/>
  <c r="UDT20" i="30"/>
  <c r="UDU20" i="30"/>
  <c r="UDV20" i="30"/>
  <c r="UDW20" i="30"/>
  <c r="UDX20" i="30"/>
  <c r="UDY20" i="30"/>
  <c r="UDZ20" i="30"/>
  <c r="UEA20" i="30"/>
  <c r="UEB20" i="30"/>
  <c r="UEC20" i="30"/>
  <c r="UED20" i="30"/>
  <c r="UEE20" i="30"/>
  <c r="UEF20" i="30"/>
  <c r="UEG20" i="30"/>
  <c r="UEH20" i="30"/>
  <c r="UEI20" i="30"/>
  <c r="UEJ20" i="30"/>
  <c r="UEK20" i="30"/>
  <c r="UEL20" i="30"/>
  <c r="UEM20" i="30"/>
  <c r="UEN20" i="30"/>
  <c r="UEO20" i="30"/>
  <c r="UEP20" i="30"/>
  <c r="UEQ20" i="30"/>
  <c r="UER20" i="30"/>
  <c r="UES20" i="30"/>
  <c r="UET20" i="30"/>
  <c r="UEU20" i="30"/>
  <c r="UEV20" i="30"/>
  <c r="UEW20" i="30"/>
  <c r="UEX20" i="30"/>
  <c r="UEY20" i="30"/>
  <c r="UEZ20" i="30"/>
  <c r="UFA20" i="30"/>
  <c r="UFB20" i="30"/>
  <c r="UFC20" i="30"/>
  <c r="UFD20" i="30"/>
  <c r="UFE20" i="30"/>
  <c r="UFF20" i="30"/>
  <c r="UFG20" i="30"/>
  <c r="UFH20" i="30"/>
  <c r="UFI20" i="30"/>
  <c r="UFJ20" i="30"/>
  <c r="UFK20" i="30"/>
  <c r="UFL20" i="30"/>
  <c r="UFM20" i="30"/>
  <c r="UFN20" i="30"/>
  <c r="UFO20" i="30"/>
  <c r="UFP20" i="30"/>
  <c r="UFQ20" i="30"/>
  <c r="UFR20" i="30"/>
  <c r="UFS20" i="30"/>
  <c r="UFT20" i="30"/>
  <c r="UFU20" i="30"/>
  <c r="UFV20" i="30"/>
  <c r="UFW20" i="30"/>
  <c r="UFX20" i="30"/>
  <c r="UFY20" i="30"/>
  <c r="UFZ20" i="30"/>
  <c r="UGA20" i="30"/>
  <c r="UGB20" i="30"/>
  <c r="UGC20" i="30"/>
  <c r="UGD20" i="30"/>
  <c r="UGE20" i="30"/>
  <c r="UGF20" i="30"/>
  <c r="UGG20" i="30"/>
  <c r="UGH20" i="30"/>
  <c r="UGI20" i="30"/>
  <c r="UGJ20" i="30"/>
  <c r="UGK20" i="30"/>
  <c r="UGL20" i="30"/>
  <c r="UGM20" i="30"/>
  <c r="UGN20" i="30"/>
  <c r="UGO20" i="30"/>
  <c r="UGP20" i="30"/>
  <c r="UGQ20" i="30"/>
  <c r="UGR20" i="30"/>
  <c r="UGS20" i="30"/>
  <c r="UGT20" i="30"/>
  <c r="UGU20" i="30"/>
  <c r="UGV20" i="30"/>
  <c r="UGW20" i="30"/>
  <c r="UGX20" i="30"/>
  <c r="UGY20" i="30"/>
  <c r="UGZ20" i="30"/>
  <c r="UHA20" i="30"/>
  <c r="UHB20" i="30"/>
  <c r="UHC20" i="30"/>
  <c r="UHD20" i="30"/>
  <c r="UHE20" i="30"/>
  <c r="UHF20" i="30"/>
  <c r="UHG20" i="30"/>
  <c r="UHH20" i="30"/>
  <c r="UHI20" i="30"/>
  <c r="UHJ20" i="30"/>
  <c r="UHK20" i="30"/>
  <c r="UHL20" i="30"/>
  <c r="UHM20" i="30"/>
  <c r="UHN20" i="30"/>
  <c r="UHO20" i="30"/>
  <c r="UHP20" i="30"/>
  <c r="UHQ20" i="30"/>
  <c r="UHR20" i="30"/>
  <c r="UHS20" i="30"/>
  <c r="UHT20" i="30"/>
  <c r="UHU20" i="30"/>
  <c r="UHV20" i="30"/>
  <c r="UHW20" i="30"/>
  <c r="UHX20" i="30"/>
  <c r="UHY20" i="30"/>
  <c r="UHZ20" i="30"/>
  <c r="UIA20" i="30"/>
  <c r="UIB20" i="30"/>
  <c r="UIC20" i="30"/>
  <c r="UID20" i="30"/>
  <c r="UIE20" i="30"/>
  <c r="UIF20" i="30"/>
  <c r="UIG20" i="30"/>
  <c r="UIH20" i="30"/>
  <c r="UII20" i="30"/>
  <c r="UIJ20" i="30"/>
  <c r="UIK20" i="30"/>
  <c r="UIL20" i="30"/>
  <c r="UIM20" i="30"/>
  <c r="UIN20" i="30"/>
  <c r="UIO20" i="30"/>
  <c r="UIP20" i="30"/>
  <c r="UIQ20" i="30"/>
  <c r="UIR20" i="30"/>
  <c r="UIS20" i="30"/>
  <c r="UIT20" i="30"/>
  <c r="UIU20" i="30"/>
  <c r="UIV20" i="30"/>
  <c r="UIW20" i="30"/>
  <c r="UIX20" i="30"/>
  <c r="UIY20" i="30"/>
  <c r="UIZ20" i="30"/>
  <c r="UJA20" i="30"/>
  <c r="UJB20" i="30"/>
  <c r="UJC20" i="30"/>
  <c r="UJD20" i="30"/>
  <c r="UJE20" i="30"/>
  <c r="UJF20" i="30"/>
  <c r="UJG20" i="30"/>
  <c r="UJH20" i="30"/>
  <c r="UJI20" i="30"/>
  <c r="UJJ20" i="30"/>
  <c r="UJK20" i="30"/>
  <c r="UJL20" i="30"/>
  <c r="UJM20" i="30"/>
  <c r="UJN20" i="30"/>
  <c r="UJO20" i="30"/>
  <c r="UJP20" i="30"/>
  <c r="UJQ20" i="30"/>
  <c r="UJR20" i="30"/>
  <c r="UJS20" i="30"/>
  <c r="UJT20" i="30"/>
  <c r="UJU20" i="30"/>
  <c r="UJV20" i="30"/>
  <c r="UJW20" i="30"/>
  <c r="UJX20" i="30"/>
  <c r="UJY20" i="30"/>
  <c r="UJZ20" i="30"/>
  <c r="UKA20" i="30"/>
  <c r="UKB20" i="30"/>
  <c r="UKC20" i="30"/>
  <c r="UKD20" i="30"/>
  <c r="UKE20" i="30"/>
  <c r="UKF20" i="30"/>
  <c r="UKG20" i="30"/>
  <c r="UKH20" i="30"/>
  <c r="UKI20" i="30"/>
  <c r="UKJ20" i="30"/>
  <c r="UKK20" i="30"/>
  <c r="UKL20" i="30"/>
  <c r="UKM20" i="30"/>
  <c r="UKN20" i="30"/>
  <c r="UKO20" i="30"/>
  <c r="UKP20" i="30"/>
  <c r="UKQ20" i="30"/>
  <c r="UKR20" i="30"/>
  <c r="UKS20" i="30"/>
  <c r="UKT20" i="30"/>
  <c r="UKU20" i="30"/>
  <c r="UKV20" i="30"/>
  <c r="UKW20" i="30"/>
  <c r="UKX20" i="30"/>
  <c r="UKY20" i="30"/>
  <c r="UKZ20" i="30"/>
  <c r="ULA20" i="30"/>
  <c r="ULB20" i="30"/>
  <c r="ULC20" i="30"/>
  <c r="ULD20" i="30"/>
  <c r="ULE20" i="30"/>
  <c r="ULF20" i="30"/>
  <c r="ULG20" i="30"/>
  <c r="ULH20" i="30"/>
  <c r="ULI20" i="30"/>
  <c r="ULJ20" i="30"/>
  <c r="ULK20" i="30"/>
  <c r="ULL20" i="30"/>
  <c r="ULM20" i="30"/>
  <c r="ULN20" i="30"/>
  <c r="ULO20" i="30"/>
  <c r="ULP20" i="30"/>
  <c r="ULQ20" i="30"/>
  <c r="ULR20" i="30"/>
  <c r="ULS20" i="30"/>
  <c r="ULT20" i="30"/>
  <c r="ULU20" i="30"/>
  <c r="ULV20" i="30"/>
  <c r="ULW20" i="30"/>
  <c r="ULX20" i="30"/>
  <c r="ULY20" i="30"/>
  <c r="ULZ20" i="30"/>
  <c r="UMA20" i="30"/>
  <c r="UMB20" i="30"/>
  <c r="UMC20" i="30"/>
  <c r="UMD20" i="30"/>
  <c r="UME20" i="30"/>
  <c r="UMF20" i="30"/>
  <c r="UMG20" i="30"/>
  <c r="UMH20" i="30"/>
  <c r="UMI20" i="30"/>
  <c r="UMJ20" i="30"/>
  <c r="UMK20" i="30"/>
  <c r="UML20" i="30"/>
  <c r="UMM20" i="30"/>
  <c r="UMN20" i="30"/>
  <c r="UMO20" i="30"/>
  <c r="UMP20" i="30"/>
  <c r="UMQ20" i="30"/>
  <c r="UMR20" i="30"/>
  <c r="UMS20" i="30"/>
  <c r="UMT20" i="30"/>
  <c r="UMU20" i="30"/>
  <c r="UMV20" i="30"/>
  <c r="UMW20" i="30"/>
  <c r="UMX20" i="30"/>
  <c r="UMY20" i="30"/>
  <c r="UMZ20" i="30"/>
  <c r="UNA20" i="30"/>
  <c r="UNB20" i="30"/>
  <c r="UNC20" i="30"/>
  <c r="UND20" i="30"/>
  <c r="UNE20" i="30"/>
  <c r="UNF20" i="30"/>
  <c r="UNG20" i="30"/>
  <c r="UNH20" i="30"/>
  <c r="UNI20" i="30"/>
  <c r="UNJ20" i="30"/>
  <c r="UNK20" i="30"/>
  <c r="UNL20" i="30"/>
  <c r="UNM20" i="30"/>
  <c r="UNN20" i="30"/>
  <c r="UNO20" i="30"/>
  <c r="UNP20" i="30"/>
  <c r="UNQ20" i="30"/>
  <c r="UNR20" i="30"/>
  <c r="UNS20" i="30"/>
  <c r="UNT20" i="30"/>
  <c r="UNU20" i="30"/>
  <c r="UNV20" i="30"/>
  <c r="UNW20" i="30"/>
  <c r="UNX20" i="30"/>
  <c r="UNY20" i="30"/>
  <c r="UNZ20" i="30"/>
  <c r="UOA20" i="30"/>
  <c r="UOB20" i="30"/>
  <c r="UOC20" i="30"/>
  <c r="UOD20" i="30"/>
  <c r="UOE20" i="30"/>
  <c r="UOF20" i="30"/>
  <c r="UOG20" i="30"/>
  <c r="UOH20" i="30"/>
  <c r="UOI20" i="30"/>
  <c r="UOJ20" i="30"/>
  <c r="UOK20" i="30"/>
  <c r="UOL20" i="30"/>
  <c r="UOM20" i="30"/>
  <c r="UON20" i="30"/>
  <c r="UOO20" i="30"/>
  <c r="UOP20" i="30"/>
  <c r="UOQ20" i="30"/>
  <c r="UOR20" i="30"/>
  <c r="UOS20" i="30"/>
  <c r="UOT20" i="30"/>
  <c r="UOU20" i="30"/>
  <c r="UOV20" i="30"/>
  <c r="UOW20" i="30"/>
  <c r="UOX20" i="30"/>
  <c r="UOY20" i="30"/>
  <c r="UOZ20" i="30"/>
  <c r="UPA20" i="30"/>
  <c r="UPB20" i="30"/>
  <c r="UPC20" i="30"/>
  <c r="UPD20" i="30"/>
  <c r="UPE20" i="30"/>
  <c r="UPF20" i="30"/>
  <c r="UPG20" i="30"/>
  <c r="UPH20" i="30"/>
  <c r="UPI20" i="30"/>
  <c r="UPJ20" i="30"/>
  <c r="UPK20" i="30"/>
  <c r="UPL20" i="30"/>
  <c r="UPM20" i="30"/>
  <c r="UPN20" i="30"/>
  <c r="UPO20" i="30"/>
  <c r="UPP20" i="30"/>
  <c r="UPQ20" i="30"/>
  <c r="UPR20" i="30"/>
  <c r="UPS20" i="30"/>
  <c r="UPT20" i="30"/>
  <c r="UPU20" i="30"/>
  <c r="UPV20" i="30"/>
  <c r="UPW20" i="30"/>
  <c r="UPX20" i="30"/>
  <c r="UPY20" i="30"/>
  <c r="UPZ20" i="30"/>
  <c r="UQA20" i="30"/>
  <c r="UQB20" i="30"/>
  <c r="UQC20" i="30"/>
  <c r="UQD20" i="30"/>
  <c r="UQE20" i="30"/>
  <c r="UQF20" i="30"/>
  <c r="UQG20" i="30"/>
  <c r="UQH20" i="30"/>
  <c r="UQI20" i="30"/>
  <c r="UQJ20" i="30"/>
  <c r="UQK20" i="30"/>
  <c r="UQL20" i="30"/>
  <c r="UQM20" i="30"/>
  <c r="UQN20" i="30"/>
  <c r="UQO20" i="30"/>
  <c r="UQP20" i="30"/>
  <c r="UQQ20" i="30"/>
  <c r="UQR20" i="30"/>
  <c r="UQS20" i="30"/>
  <c r="UQT20" i="30"/>
  <c r="UQU20" i="30"/>
  <c r="UQV20" i="30"/>
  <c r="UQW20" i="30"/>
  <c r="UQX20" i="30"/>
  <c r="UQY20" i="30"/>
  <c r="UQZ20" i="30"/>
  <c r="URA20" i="30"/>
  <c r="URB20" i="30"/>
  <c r="URC20" i="30"/>
  <c r="URD20" i="30"/>
  <c r="URE20" i="30"/>
  <c r="URF20" i="30"/>
  <c r="URG20" i="30"/>
  <c r="URH20" i="30"/>
  <c r="URI20" i="30"/>
  <c r="URJ20" i="30"/>
  <c r="URK20" i="30"/>
  <c r="URL20" i="30"/>
  <c r="URM20" i="30"/>
  <c r="URN20" i="30"/>
  <c r="URO20" i="30"/>
  <c r="URP20" i="30"/>
  <c r="URQ20" i="30"/>
  <c r="URR20" i="30"/>
  <c r="URS20" i="30"/>
  <c r="URT20" i="30"/>
  <c r="URU20" i="30"/>
  <c r="URV20" i="30"/>
  <c r="URW20" i="30"/>
  <c r="URX20" i="30"/>
  <c r="URY20" i="30"/>
  <c r="URZ20" i="30"/>
  <c r="USA20" i="30"/>
  <c r="USB20" i="30"/>
  <c r="USC20" i="30"/>
  <c r="USD20" i="30"/>
  <c r="USE20" i="30"/>
  <c r="USF20" i="30"/>
  <c r="USG20" i="30"/>
  <c r="USH20" i="30"/>
  <c r="USI20" i="30"/>
  <c r="USJ20" i="30"/>
  <c r="USK20" i="30"/>
  <c r="USL20" i="30"/>
  <c r="USM20" i="30"/>
  <c r="USN20" i="30"/>
  <c r="USO20" i="30"/>
  <c r="USP20" i="30"/>
  <c r="USQ20" i="30"/>
  <c r="USR20" i="30"/>
  <c r="USS20" i="30"/>
  <c r="UST20" i="30"/>
  <c r="USU20" i="30"/>
  <c r="USV20" i="30"/>
  <c r="USW20" i="30"/>
  <c r="USX20" i="30"/>
  <c r="USY20" i="30"/>
  <c r="USZ20" i="30"/>
  <c r="UTA20" i="30"/>
  <c r="UTB20" i="30"/>
  <c r="UTC20" i="30"/>
  <c r="UTD20" i="30"/>
  <c r="UTE20" i="30"/>
  <c r="UTF20" i="30"/>
  <c r="UTG20" i="30"/>
  <c r="UTH20" i="30"/>
  <c r="UTI20" i="30"/>
  <c r="UTJ20" i="30"/>
  <c r="UTK20" i="30"/>
  <c r="UTL20" i="30"/>
  <c r="UTM20" i="30"/>
  <c r="UTN20" i="30"/>
  <c r="UTO20" i="30"/>
  <c r="UTP20" i="30"/>
  <c r="UTQ20" i="30"/>
  <c r="UTR20" i="30"/>
  <c r="UTS20" i="30"/>
  <c r="UTT20" i="30"/>
  <c r="UTU20" i="30"/>
  <c r="UTV20" i="30"/>
  <c r="UTW20" i="30"/>
  <c r="UTX20" i="30"/>
  <c r="UTY20" i="30"/>
  <c r="UTZ20" i="30"/>
  <c r="UUA20" i="30"/>
  <c r="UUB20" i="30"/>
  <c r="UUC20" i="30"/>
  <c r="UUD20" i="30"/>
  <c r="UUE20" i="30"/>
  <c r="UUF20" i="30"/>
  <c r="UUG20" i="30"/>
  <c r="UUH20" i="30"/>
  <c r="UUI20" i="30"/>
  <c r="UUJ20" i="30"/>
  <c r="UUK20" i="30"/>
  <c r="UUL20" i="30"/>
  <c r="UUM20" i="30"/>
  <c r="UUN20" i="30"/>
  <c r="UUO20" i="30"/>
  <c r="UUP20" i="30"/>
  <c r="UUQ20" i="30"/>
  <c r="UUR20" i="30"/>
  <c r="UUS20" i="30"/>
  <c r="UUT20" i="30"/>
  <c r="UUU20" i="30"/>
  <c r="UUV20" i="30"/>
  <c r="UUW20" i="30"/>
  <c r="UUX20" i="30"/>
  <c r="UUY20" i="30"/>
  <c r="UUZ20" i="30"/>
  <c r="UVA20" i="30"/>
  <c r="UVB20" i="30"/>
  <c r="UVC20" i="30"/>
  <c r="UVD20" i="30"/>
  <c r="UVE20" i="30"/>
  <c r="UVF20" i="30"/>
  <c r="UVG20" i="30"/>
  <c r="UVH20" i="30"/>
  <c r="UVI20" i="30"/>
  <c r="UVJ20" i="30"/>
  <c r="UVK20" i="30"/>
  <c r="UVL20" i="30"/>
  <c r="UVM20" i="30"/>
  <c r="UVN20" i="30"/>
  <c r="UVO20" i="30"/>
  <c r="UVP20" i="30"/>
  <c r="UVQ20" i="30"/>
  <c r="UVR20" i="30"/>
  <c r="UVS20" i="30"/>
  <c r="UVT20" i="30"/>
  <c r="UVU20" i="30"/>
  <c r="UVV20" i="30"/>
  <c r="UVW20" i="30"/>
  <c r="UVX20" i="30"/>
  <c r="UVY20" i="30"/>
  <c r="UVZ20" i="30"/>
  <c r="UWA20" i="30"/>
  <c r="UWB20" i="30"/>
  <c r="UWC20" i="30"/>
  <c r="UWD20" i="30"/>
  <c r="UWE20" i="30"/>
  <c r="UWF20" i="30"/>
  <c r="UWG20" i="30"/>
  <c r="UWH20" i="30"/>
  <c r="UWI20" i="30"/>
  <c r="UWJ20" i="30"/>
  <c r="UWK20" i="30"/>
  <c r="UWL20" i="30"/>
  <c r="UWM20" i="30"/>
  <c r="UWN20" i="30"/>
  <c r="UWO20" i="30"/>
  <c r="UWP20" i="30"/>
  <c r="UWQ20" i="30"/>
  <c r="UWR20" i="30"/>
  <c r="UWS20" i="30"/>
  <c r="UWT20" i="30"/>
  <c r="UWU20" i="30"/>
  <c r="UWV20" i="30"/>
  <c r="UWW20" i="30"/>
  <c r="UWX20" i="30"/>
  <c r="UWY20" i="30"/>
  <c r="UWZ20" i="30"/>
  <c r="UXA20" i="30"/>
  <c r="UXB20" i="30"/>
  <c r="UXC20" i="30"/>
  <c r="UXD20" i="30"/>
  <c r="UXE20" i="30"/>
  <c r="UXF20" i="30"/>
  <c r="UXG20" i="30"/>
  <c r="UXH20" i="30"/>
  <c r="UXI20" i="30"/>
  <c r="UXJ20" i="30"/>
  <c r="UXK20" i="30"/>
  <c r="UXL20" i="30"/>
  <c r="UXM20" i="30"/>
  <c r="UXN20" i="30"/>
  <c r="UXO20" i="30"/>
  <c r="UXP20" i="30"/>
  <c r="UXQ20" i="30"/>
  <c r="UXR20" i="30"/>
  <c r="UXS20" i="30"/>
  <c r="UXT20" i="30"/>
  <c r="UXU20" i="30"/>
  <c r="UXV20" i="30"/>
  <c r="UXW20" i="30"/>
  <c r="UXX20" i="30"/>
  <c r="UXY20" i="30"/>
  <c r="UXZ20" i="30"/>
  <c r="UYA20" i="30"/>
  <c r="UYB20" i="30"/>
  <c r="UYC20" i="30"/>
  <c r="UYD20" i="30"/>
  <c r="UYE20" i="30"/>
  <c r="UYF20" i="30"/>
  <c r="UYG20" i="30"/>
  <c r="UYH20" i="30"/>
  <c r="UYI20" i="30"/>
  <c r="UYJ20" i="30"/>
  <c r="UYK20" i="30"/>
  <c r="UYL20" i="30"/>
  <c r="UYM20" i="30"/>
  <c r="UYN20" i="30"/>
  <c r="UYO20" i="30"/>
  <c r="UYP20" i="30"/>
  <c r="UYQ20" i="30"/>
  <c r="UYR20" i="30"/>
  <c r="UYS20" i="30"/>
  <c r="UYT20" i="30"/>
  <c r="UYU20" i="30"/>
  <c r="UYV20" i="30"/>
  <c r="UYW20" i="30"/>
  <c r="UYX20" i="30"/>
  <c r="UYY20" i="30"/>
  <c r="UYZ20" i="30"/>
  <c r="UZA20" i="30"/>
  <c r="UZB20" i="30"/>
  <c r="UZC20" i="30"/>
  <c r="UZD20" i="30"/>
  <c r="UZE20" i="30"/>
  <c r="UZF20" i="30"/>
  <c r="UZG20" i="30"/>
  <c r="UZH20" i="30"/>
  <c r="UZI20" i="30"/>
  <c r="UZJ20" i="30"/>
  <c r="UZK20" i="30"/>
  <c r="UZL20" i="30"/>
  <c r="UZM20" i="30"/>
  <c r="UZN20" i="30"/>
  <c r="UZO20" i="30"/>
  <c r="UZP20" i="30"/>
  <c r="UZQ20" i="30"/>
  <c r="UZR20" i="30"/>
  <c r="UZS20" i="30"/>
  <c r="UZT20" i="30"/>
  <c r="UZU20" i="30"/>
  <c r="UZV20" i="30"/>
  <c r="UZW20" i="30"/>
  <c r="UZX20" i="30"/>
  <c r="UZY20" i="30"/>
  <c r="UZZ20" i="30"/>
  <c r="VAA20" i="30"/>
  <c r="VAB20" i="30"/>
  <c r="VAC20" i="30"/>
  <c r="VAD20" i="30"/>
  <c r="VAE20" i="30"/>
  <c r="VAF20" i="30"/>
  <c r="VAG20" i="30"/>
  <c r="VAH20" i="30"/>
  <c r="VAI20" i="30"/>
  <c r="VAJ20" i="30"/>
  <c r="VAK20" i="30"/>
  <c r="VAL20" i="30"/>
  <c r="VAM20" i="30"/>
  <c r="VAN20" i="30"/>
  <c r="VAO20" i="30"/>
  <c r="VAP20" i="30"/>
  <c r="VAQ20" i="30"/>
  <c r="VAR20" i="30"/>
  <c r="VAS20" i="30"/>
  <c r="VAT20" i="30"/>
  <c r="VAU20" i="30"/>
  <c r="VAV20" i="30"/>
  <c r="VAW20" i="30"/>
  <c r="VAX20" i="30"/>
  <c r="VAY20" i="30"/>
  <c r="VAZ20" i="30"/>
  <c r="VBA20" i="30"/>
  <c r="VBB20" i="30"/>
  <c r="VBC20" i="30"/>
  <c r="VBD20" i="30"/>
  <c r="VBE20" i="30"/>
  <c r="VBF20" i="30"/>
  <c r="VBG20" i="30"/>
  <c r="VBH20" i="30"/>
  <c r="VBI20" i="30"/>
  <c r="VBJ20" i="30"/>
  <c r="VBK20" i="30"/>
  <c r="VBL20" i="30"/>
  <c r="VBM20" i="30"/>
  <c r="VBN20" i="30"/>
  <c r="VBO20" i="30"/>
  <c r="VBP20" i="30"/>
  <c r="VBQ20" i="30"/>
  <c r="VBR20" i="30"/>
  <c r="VBS20" i="30"/>
  <c r="VBT20" i="30"/>
  <c r="VBU20" i="30"/>
  <c r="VBV20" i="30"/>
  <c r="VBW20" i="30"/>
  <c r="VBX20" i="30"/>
  <c r="VBY20" i="30"/>
  <c r="VBZ20" i="30"/>
  <c r="VCA20" i="30"/>
  <c r="VCB20" i="30"/>
  <c r="VCC20" i="30"/>
  <c r="VCD20" i="30"/>
  <c r="VCE20" i="30"/>
  <c r="VCF20" i="30"/>
  <c r="VCG20" i="30"/>
  <c r="VCH20" i="30"/>
  <c r="VCI20" i="30"/>
  <c r="VCJ20" i="30"/>
  <c r="VCK20" i="30"/>
  <c r="VCL20" i="30"/>
  <c r="VCM20" i="30"/>
  <c r="VCN20" i="30"/>
  <c r="VCO20" i="30"/>
  <c r="VCP20" i="30"/>
  <c r="VCQ20" i="30"/>
  <c r="VCR20" i="30"/>
  <c r="VCS20" i="30"/>
  <c r="VCT20" i="30"/>
  <c r="VCU20" i="30"/>
  <c r="VCV20" i="30"/>
  <c r="VCW20" i="30"/>
  <c r="VCX20" i="30"/>
  <c r="VCY20" i="30"/>
  <c r="VCZ20" i="30"/>
  <c r="VDA20" i="30"/>
  <c r="VDB20" i="30"/>
  <c r="VDC20" i="30"/>
  <c r="VDD20" i="30"/>
  <c r="VDE20" i="30"/>
  <c r="VDF20" i="30"/>
  <c r="VDG20" i="30"/>
  <c r="VDH20" i="30"/>
  <c r="VDI20" i="30"/>
  <c r="VDJ20" i="30"/>
  <c r="VDK20" i="30"/>
  <c r="VDL20" i="30"/>
  <c r="VDM20" i="30"/>
  <c r="VDN20" i="30"/>
  <c r="VDO20" i="30"/>
  <c r="VDP20" i="30"/>
  <c r="VDQ20" i="30"/>
  <c r="VDR20" i="30"/>
  <c r="VDS20" i="30"/>
  <c r="VDT20" i="30"/>
  <c r="VDU20" i="30"/>
  <c r="VDV20" i="30"/>
  <c r="VDW20" i="30"/>
  <c r="VDX20" i="30"/>
  <c r="VDY20" i="30"/>
  <c r="VDZ20" i="30"/>
  <c r="VEA20" i="30"/>
  <c r="VEB20" i="30"/>
  <c r="VEC20" i="30"/>
  <c r="VED20" i="30"/>
  <c r="VEE20" i="30"/>
  <c r="VEF20" i="30"/>
  <c r="VEG20" i="30"/>
  <c r="VEH20" i="30"/>
  <c r="VEI20" i="30"/>
  <c r="VEJ20" i="30"/>
  <c r="VEK20" i="30"/>
  <c r="VEL20" i="30"/>
  <c r="VEM20" i="30"/>
  <c r="VEN20" i="30"/>
  <c r="VEO20" i="30"/>
  <c r="VEP20" i="30"/>
  <c r="VEQ20" i="30"/>
  <c r="VER20" i="30"/>
  <c r="VES20" i="30"/>
  <c r="VET20" i="30"/>
  <c r="VEU20" i="30"/>
  <c r="VEV20" i="30"/>
  <c r="VEW20" i="30"/>
  <c r="VEX20" i="30"/>
  <c r="VEY20" i="30"/>
  <c r="VEZ20" i="30"/>
  <c r="VFA20" i="30"/>
  <c r="VFB20" i="30"/>
  <c r="VFC20" i="30"/>
  <c r="VFD20" i="30"/>
  <c r="VFE20" i="30"/>
  <c r="VFF20" i="30"/>
  <c r="VFG20" i="30"/>
  <c r="VFH20" i="30"/>
  <c r="VFI20" i="30"/>
  <c r="VFJ20" i="30"/>
  <c r="VFK20" i="30"/>
  <c r="VFL20" i="30"/>
  <c r="VFM20" i="30"/>
  <c r="VFN20" i="30"/>
  <c r="VFO20" i="30"/>
  <c r="VFP20" i="30"/>
  <c r="VFQ20" i="30"/>
  <c r="VFR20" i="30"/>
  <c r="VFS20" i="30"/>
  <c r="VFT20" i="30"/>
  <c r="VFU20" i="30"/>
  <c r="VFV20" i="30"/>
  <c r="VFW20" i="30"/>
  <c r="VFX20" i="30"/>
  <c r="VFY20" i="30"/>
  <c r="VFZ20" i="30"/>
  <c r="VGA20" i="30"/>
  <c r="VGB20" i="30"/>
  <c r="VGC20" i="30"/>
  <c r="VGD20" i="30"/>
  <c r="VGE20" i="30"/>
  <c r="VGF20" i="30"/>
  <c r="VGG20" i="30"/>
  <c r="VGH20" i="30"/>
  <c r="VGI20" i="30"/>
  <c r="VGJ20" i="30"/>
  <c r="VGK20" i="30"/>
  <c r="VGL20" i="30"/>
  <c r="VGM20" i="30"/>
  <c r="VGN20" i="30"/>
  <c r="VGO20" i="30"/>
  <c r="VGP20" i="30"/>
  <c r="VGQ20" i="30"/>
  <c r="VGR20" i="30"/>
  <c r="VGS20" i="30"/>
  <c r="VGT20" i="30"/>
  <c r="VGU20" i="30"/>
  <c r="VGV20" i="30"/>
  <c r="VGW20" i="30"/>
  <c r="VGX20" i="30"/>
  <c r="VGY20" i="30"/>
  <c r="VGZ20" i="30"/>
  <c r="VHA20" i="30"/>
  <c r="VHB20" i="30"/>
  <c r="VHC20" i="30"/>
  <c r="VHD20" i="30"/>
  <c r="VHE20" i="30"/>
  <c r="VHF20" i="30"/>
  <c r="VHG20" i="30"/>
  <c r="VHH20" i="30"/>
  <c r="VHI20" i="30"/>
  <c r="VHJ20" i="30"/>
  <c r="VHK20" i="30"/>
  <c r="VHL20" i="30"/>
  <c r="VHM20" i="30"/>
  <c r="VHN20" i="30"/>
  <c r="VHO20" i="30"/>
  <c r="VHP20" i="30"/>
  <c r="VHQ20" i="30"/>
  <c r="VHR20" i="30"/>
  <c r="VHS20" i="30"/>
  <c r="VHT20" i="30"/>
  <c r="VHU20" i="30"/>
  <c r="VHV20" i="30"/>
  <c r="VHW20" i="30"/>
  <c r="VHX20" i="30"/>
  <c r="VHY20" i="30"/>
  <c r="VHZ20" i="30"/>
  <c r="VIA20" i="30"/>
  <c r="VIB20" i="30"/>
  <c r="VIC20" i="30"/>
  <c r="VID20" i="30"/>
  <c r="VIE20" i="30"/>
  <c r="VIF20" i="30"/>
  <c r="VIG20" i="30"/>
  <c r="VIH20" i="30"/>
  <c r="VII20" i="30"/>
  <c r="VIJ20" i="30"/>
  <c r="VIK20" i="30"/>
  <c r="VIL20" i="30"/>
  <c r="VIM20" i="30"/>
  <c r="VIN20" i="30"/>
  <c r="VIO20" i="30"/>
  <c r="VIP20" i="30"/>
  <c r="VIQ20" i="30"/>
  <c r="VIR20" i="30"/>
  <c r="VIS20" i="30"/>
  <c r="VIT20" i="30"/>
  <c r="VIU20" i="30"/>
  <c r="VIV20" i="30"/>
  <c r="VIW20" i="30"/>
  <c r="VIX20" i="30"/>
  <c r="VIY20" i="30"/>
  <c r="VIZ20" i="30"/>
  <c r="VJA20" i="30"/>
  <c r="VJB20" i="30"/>
  <c r="VJC20" i="30"/>
  <c r="VJD20" i="30"/>
  <c r="VJE20" i="30"/>
  <c r="VJF20" i="30"/>
  <c r="VJG20" i="30"/>
  <c r="VJH20" i="30"/>
  <c r="VJI20" i="30"/>
  <c r="VJJ20" i="30"/>
  <c r="VJK20" i="30"/>
  <c r="VJL20" i="30"/>
  <c r="VJM20" i="30"/>
  <c r="VJN20" i="30"/>
  <c r="VJO20" i="30"/>
  <c r="VJP20" i="30"/>
  <c r="VJQ20" i="30"/>
  <c r="VJR20" i="30"/>
  <c r="VJS20" i="30"/>
  <c r="VJT20" i="30"/>
  <c r="VJU20" i="30"/>
  <c r="VJV20" i="30"/>
  <c r="VJW20" i="30"/>
  <c r="VJX20" i="30"/>
  <c r="VJY20" i="30"/>
  <c r="VJZ20" i="30"/>
  <c r="VKA20" i="30"/>
  <c r="VKB20" i="30"/>
  <c r="VKC20" i="30"/>
  <c r="VKD20" i="30"/>
  <c r="VKE20" i="30"/>
  <c r="VKF20" i="30"/>
  <c r="VKG20" i="30"/>
  <c r="VKH20" i="30"/>
  <c r="VKI20" i="30"/>
  <c r="VKJ20" i="30"/>
  <c r="VKK20" i="30"/>
  <c r="VKL20" i="30"/>
  <c r="VKM20" i="30"/>
  <c r="VKN20" i="30"/>
  <c r="VKO20" i="30"/>
  <c r="VKP20" i="30"/>
  <c r="VKQ20" i="30"/>
  <c r="VKR20" i="30"/>
  <c r="VKS20" i="30"/>
  <c r="VKT20" i="30"/>
  <c r="VKU20" i="30"/>
  <c r="VKV20" i="30"/>
  <c r="VKW20" i="30"/>
  <c r="VKX20" i="30"/>
  <c r="VKY20" i="30"/>
  <c r="VKZ20" i="30"/>
  <c r="VLA20" i="30"/>
  <c r="VLB20" i="30"/>
  <c r="VLC20" i="30"/>
  <c r="VLD20" i="30"/>
  <c r="VLE20" i="30"/>
  <c r="VLF20" i="30"/>
  <c r="VLG20" i="30"/>
  <c r="VLH20" i="30"/>
  <c r="VLI20" i="30"/>
  <c r="VLJ20" i="30"/>
  <c r="VLK20" i="30"/>
  <c r="VLL20" i="30"/>
  <c r="VLM20" i="30"/>
  <c r="VLN20" i="30"/>
  <c r="VLO20" i="30"/>
  <c r="VLP20" i="30"/>
  <c r="VLQ20" i="30"/>
  <c r="VLR20" i="30"/>
  <c r="VLS20" i="30"/>
  <c r="VLT20" i="30"/>
  <c r="VLU20" i="30"/>
  <c r="VLV20" i="30"/>
  <c r="VLW20" i="30"/>
  <c r="VLX20" i="30"/>
  <c r="VLY20" i="30"/>
  <c r="VLZ20" i="30"/>
  <c r="VMA20" i="30"/>
  <c r="VMB20" i="30"/>
  <c r="VMC20" i="30"/>
  <c r="VMD20" i="30"/>
  <c r="VME20" i="30"/>
  <c r="VMF20" i="30"/>
  <c r="VMG20" i="30"/>
  <c r="VMH20" i="30"/>
  <c r="VMI20" i="30"/>
  <c r="VMJ20" i="30"/>
  <c r="VMK20" i="30"/>
  <c r="VML20" i="30"/>
  <c r="VMM20" i="30"/>
  <c r="VMN20" i="30"/>
  <c r="VMO20" i="30"/>
  <c r="VMP20" i="30"/>
  <c r="VMQ20" i="30"/>
  <c r="VMR20" i="30"/>
  <c r="VMS20" i="30"/>
  <c r="VMT20" i="30"/>
  <c r="VMU20" i="30"/>
  <c r="VMV20" i="30"/>
  <c r="VMW20" i="30"/>
  <c r="VMX20" i="30"/>
  <c r="VMY20" i="30"/>
  <c r="VMZ20" i="30"/>
  <c r="VNA20" i="30"/>
  <c r="VNB20" i="30"/>
  <c r="VNC20" i="30"/>
  <c r="VND20" i="30"/>
  <c r="VNE20" i="30"/>
  <c r="VNF20" i="30"/>
  <c r="VNG20" i="30"/>
  <c r="VNH20" i="30"/>
  <c r="VNI20" i="30"/>
  <c r="VNJ20" i="30"/>
  <c r="VNK20" i="30"/>
  <c r="VNL20" i="30"/>
  <c r="VNM20" i="30"/>
  <c r="VNN20" i="30"/>
  <c r="VNO20" i="30"/>
  <c r="VNP20" i="30"/>
  <c r="VNQ20" i="30"/>
  <c r="VNR20" i="30"/>
  <c r="VNS20" i="30"/>
  <c r="VNT20" i="30"/>
  <c r="VNU20" i="30"/>
  <c r="VNV20" i="30"/>
  <c r="VNW20" i="30"/>
  <c r="VNX20" i="30"/>
  <c r="VNY20" i="30"/>
  <c r="VNZ20" i="30"/>
  <c r="VOA20" i="30"/>
  <c r="VOB20" i="30"/>
  <c r="VOC20" i="30"/>
  <c r="VOD20" i="30"/>
  <c r="VOE20" i="30"/>
  <c r="VOF20" i="30"/>
  <c r="VOG20" i="30"/>
  <c r="VOH20" i="30"/>
  <c r="VOI20" i="30"/>
  <c r="VOJ20" i="30"/>
  <c r="VOK20" i="30"/>
  <c r="VOL20" i="30"/>
  <c r="VOM20" i="30"/>
  <c r="VON20" i="30"/>
  <c r="VOO20" i="30"/>
  <c r="VOP20" i="30"/>
  <c r="VOQ20" i="30"/>
  <c r="VOR20" i="30"/>
  <c r="VOS20" i="30"/>
  <c r="VOT20" i="30"/>
  <c r="VOU20" i="30"/>
  <c r="VOV20" i="30"/>
  <c r="VOW20" i="30"/>
  <c r="VOX20" i="30"/>
  <c r="VOY20" i="30"/>
  <c r="VOZ20" i="30"/>
  <c r="VPA20" i="30"/>
  <c r="VPB20" i="30"/>
  <c r="VPC20" i="30"/>
  <c r="VPD20" i="30"/>
  <c r="VPE20" i="30"/>
  <c r="VPF20" i="30"/>
  <c r="VPG20" i="30"/>
  <c r="VPH20" i="30"/>
  <c r="VPI20" i="30"/>
  <c r="VPJ20" i="30"/>
  <c r="VPK20" i="30"/>
  <c r="VPL20" i="30"/>
  <c r="VPM20" i="30"/>
  <c r="VPN20" i="30"/>
  <c r="VPO20" i="30"/>
  <c r="VPP20" i="30"/>
  <c r="VPQ20" i="30"/>
  <c r="VPR20" i="30"/>
  <c r="VPS20" i="30"/>
  <c r="VPT20" i="30"/>
  <c r="VPU20" i="30"/>
  <c r="VPV20" i="30"/>
  <c r="VPW20" i="30"/>
  <c r="VPX20" i="30"/>
  <c r="VPY20" i="30"/>
  <c r="VPZ20" i="30"/>
  <c r="VQA20" i="30"/>
  <c r="VQB20" i="30"/>
  <c r="VQC20" i="30"/>
  <c r="VQD20" i="30"/>
  <c r="VQE20" i="30"/>
  <c r="VQF20" i="30"/>
  <c r="VQG20" i="30"/>
  <c r="VQH20" i="30"/>
  <c r="VQI20" i="30"/>
  <c r="VQJ20" i="30"/>
  <c r="VQK20" i="30"/>
  <c r="VQL20" i="30"/>
  <c r="VQM20" i="30"/>
  <c r="VQN20" i="30"/>
  <c r="VQO20" i="30"/>
  <c r="VQP20" i="30"/>
  <c r="VQQ20" i="30"/>
  <c r="VQR20" i="30"/>
  <c r="VQS20" i="30"/>
  <c r="VQT20" i="30"/>
  <c r="VQU20" i="30"/>
  <c r="VQV20" i="30"/>
  <c r="VQW20" i="30"/>
  <c r="VQX20" i="30"/>
  <c r="VQY20" i="30"/>
  <c r="VQZ20" i="30"/>
  <c r="VRA20" i="30"/>
  <c r="VRB20" i="30"/>
  <c r="VRC20" i="30"/>
  <c r="VRD20" i="30"/>
  <c r="VRE20" i="30"/>
  <c r="VRF20" i="30"/>
  <c r="VRG20" i="30"/>
  <c r="VRH20" i="30"/>
  <c r="VRI20" i="30"/>
  <c r="VRJ20" i="30"/>
  <c r="VRK20" i="30"/>
  <c r="VRL20" i="30"/>
  <c r="VRM20" i="30"/>
  <c r="VRN20" i="30"/>
  <c r="VRO20" i="30"/>
  <c r="VRP20" i="30"/>
  <c r="VRQ20" i="30"/>
  <c r="VRR20" i="30"/>
  <c r="VRS20" i="30"/>
  <c r="VRT20" i="30"/>
  <c r="VRU20" i="30"/>
  <c r="VRV20" i="30"/>
  <c r="VRW20" i="30"/>
  <c r="VRX20" i="30"/>
  <c r="VRY20" i="30"/>
  <c r="VRZ20" i="30"/>
  <c r="VSA20" i="30"/>
  <c r="VSB20" i="30"/>
  <c r="VSC20" i="30"/>
  <c r="VSD20" i="30"/>
  <c r="VSE20" i="30"/>
  <c r="VSF20" i="30"/>
  <c r="VSG20" i="30"/>
  <c r="VSH20" i="30"/>
  <c r="VSI20" i="30"/>
  <c r="VSJ20" i="30"/>
  <c r="VSK20" i="30"/>
  <c r="VSL20" i="30"/>
  <c r="VSM20" i="30"/>
  <c r="VSN20" i="30"/>
  <c r="VSO20" i="30"/>
  <c r="VSP20" i="30"/>
  <c r="VSQ20" i="30"/>
  <c r="VSR20" i="30"/>
  <c r="VSS20" i="30"/>
  <c r="VST20" i="30"/>
  <c r="VSU20" i="30"/>
  <c r="VSV20" i="30"/>
  <c r="VSW20" i="30"/>
  <c r="VSX20" i="30"/>
  <c r="VSY20" i="30"/>
  <c r="VSZ20" i="30"/>
  <c r="VTA20" i="30"/>
  <c r="VTB20" i="30"/>
  <c r="VTC20" i="30"/>
  <c r="VTD20" i="30"/>
  <c r="VTE20" i="30"/>
  <c r="VTF20" i="30"/>
  <c r="VTG20" i="30"/>
  <c r="VTH20" i="30"/>
  <c r="VTI20" i="30"/>
  <c r="VTJ20" i="30"/>
  <c r="VTK20" i="30"/>
  <c r="VTL20" i="30"/>
  <c r="VTM20" i="30"/>
  <c r="VTN20" i="30"/>
  <c r="VTO20" i="30"/>
  <c r="VTP20" i="30"/>
  <c r="VTQ20" i="30"/>
  <c r="VTR20" i="30"/>
  <c r="VTS20" i="30"/>
  <c r="VTT20" i="30"/>
  <c r="VTU20" i="30"/>
  <c r="VTV20" i="30"/>
  <c r="VTW20" i="30"/>
  <c r="VTX20" i="30"/>
  <c r="VTY20" i="30"/>
  <c r="VTZ20" i="30"/>
  <c r="VUA20" i="30"/>
  <c r="VUB20" i="30"/>
  <c r="VUC20" i="30"/>
  <c r="VUD20" i="30"/>
  <c r="VUE20" i="30"/>
  <c r="VUF20" i="30"/>
  <c r="VUG20" i="30"/>
  <c r="VUH20" i="30"/>
  <c r="VUI20" i="30"/>
  <c r="VUJ20" i="30"/>
  <c r="VUK20" i="30"/>
  <c r="VUL20" i="30"/>
  <c r="VUM20" i="30"/>
  <c r="VUN20" i="30"/>
  <c r="VUO20" i="30"/>
  <c r="VUP20" i="30"/>
  <c r="VUQ20" i="30"/>
  <c r="VUR20" i="30"/>
  <c r="VUS20" i="30"/>
  <c r="VUT20" i="30"/>
  <c r="VUU20" i="30"/>
  <c r="VUV20" i="30"/>
  <c r="VUW20" i="30"/>
  <c r="VUX20" i="30"/>
  <c r="VUY20" i="30"/>
  <c r="VUZ20" i="30"/>
  <c r="VVA20" i="30"/>
  <c r="VVB20" i="30"/>
  <c r="VVC20" i="30"/>
  <c r="VVD20" i="30"/>
  <c r="VVE20" i="30"/>
  <c r="VVF20" i="30"/>
  <c r="VVG20" i="30"/>
  <c r="VVH20" i="30"/>
  <c r="VVI20" i="30"/>
  <c r="VVJ20" i="30"/>
  <c r="VVK20" i="30"/>
  <c r="VVL20" i="30"/>
  <c r="VVM20" i="30"/>
  <c r="VVN20" i="30"/>
  <c r="VVO20" i="30"/>
  <c r="VVP20" i="30"/>
  <c r="VVQ20" i="30"/>
  <c r="VVR20" i="30"/>
  <c r="VVS20" i="30"/>
  <c r="VVT20" i="30"/>
  <c r="VVU20" i="30"/>
  <c r="VVV20" i="30"/>
  <c r="VVW20" i="30"/>
  <c r="VVX20" i="30"/>
  <c r="VVY20" i="30"/>
  <c r="VVZ20" i="30"/>
  <c r="VWA20" i="30"/>
  <c r="VWB20" i="30"/>
  <c r="VWC20" i="30"/>
  <c r="VWD20" i="30"/>
  <c r="VWE20" i="30"/>
  <c r="VWF20" i="30"/>
  <c r="VWG20" i="30"/>
  <c r="VWH20" i="30"/>
  <c r="VWI20" i="30"/>
  <c r="VWJ20" i="30"/>
  <c r="VWK20" i="30"/>
  <c r="VWL20" i="30"/>
  <c r="VWM20" i="30"/>
  <c r="VWN20" i="30"/>
  <c r="VWO20" i="30"/>
  <c r="VWP20" i="30"/>
  <c r="VWQ20" i="30"/>
  <c r="VWR20" i="30"/>
  <c r="VWS20" i="30"/>
  <c r="VWT20" i="30"/>
  <c r="VWU20" i="30"/>
  <c r="VWV20" i="30"/>
  <c r="VWW20" i="30"/>
  <c r="VWX20" i="30"/>
  <c r="VWY20" i="30"/>
  <c r="VWZ20" i="30"/>
  <c r="VXA20" i="30"/>
  <c r="VXB20" i="30"/>
  <c r="VXC20" i="30"/>
  <c r="VXD20" i="30"/>
  <c r="VXE20" i="30"/>
  <c r="VXF20" i="30"/>
  <c r="VXG20" i="30"/>
  <c r="VXH20" i="30"/>
  <c r="VXI20" i="30"/>
  <c r="VXJ20" i="30"/>
  <c r="VXK20" i="30"/>
  <c r="VXL20" i="30"/>
  <c r="VXM20" i="30"/>
  <c r="VXN20" i="30"/>
  <c r="VXO20" i="30"/>
  <c r="VXP20" i="30"/>
  <c r="VXQ20" i="30"/>
  <c r="VXR20" i="30"/>
  <c r="VXS20" i="30"/>
  <c r="VXT20" i="30"/>
  <c r="VXU20" i="30"/>
  <c r="VXV20" i="30"/>
  <c r="VXW20" i="30"/>
  <c r="VXX20" i="30"/>
  <c r="VXY20" i="30"/>
  <c r="VXZ20" i="30"/>
  <c r="VYA20" i="30"/>
  <c r="VYB20" i="30"/>
  <c r="VYC20" i="30"/>
  <c r="VYD20" i="30"/>
  <c r="VYE20" i="30"/>
  <c r="VYF20" i="30"/>
  <c r="VYG20" i="30"/>
  <c r="VYH20" i="30"/>
  <c r="VYI20" i="30"/>
  <c r="VYJ20" i="30"/>
  <c r="VYK20" i="30"/>
  <c r="VYL20" i="30"/>
  <c r="VYM20" i="30"/>
  <c r="VYN20" i="30"/>
  <c r="VYO20" i="30"/>
  <c r="VYP20" i="30"/>
  <c r="VYQ20" i="30"/>
  <c r="VYR20" i="30"/>
  <c r="VYS20" i="30"/>
  <c r="VYT20" i="30"/>
  <c r="VYU20" i="30"/>
  <c r="VYV20" i="30"/>
  <c r="VYW20" i="30"/>
  <c r="VYX20" i="30"/>
  <c r="VYY20" i="30"/>
  <c r="VYZ20" i="30"/>
  <c r="VZA20" i="30"/>
  <c r="VZB20" i="30"/>
  <c r="VZC20" i="30"/>
  <c r="VZD20" i="30"/>
  <c r="VZE20" i="30"/>
  <c r="VZF20" i="30"/>
  <c r="VZG20" i="30"/>
  <c r="VZH20" i="30"/>
  <c r="VZI20" i="30"/>
  <c r="VZJ20" i="30"/>
  <c r="VZK20" i="30"/>
  <c r="VZL20" i="30"/>
  <c r="VZM20" i="30"/>
  <c r="VZN20" i="30"/>
  <c r="VZO20" i="30"/>
  <c r="VZP20" i="30"/>
  <c r="VZQ20" i="30"/>
  <c r="VZR20" i="30"/>
  <c r="VZS20" i="30"/>
  <c r="VZT20" i="30"/>
  <c r="VZU20" i="30"/>
  <c r="VZV20" i="30"/>
  <c r="VZW20" i="30"/>
  <c r="VZX20" i="30"/>
  <c r="VZY20" i="30"/>
  <c r="VZZ20" i="30"/>
  <c r="WAA20" i="30"/>
  <c r="WAB20" i="30"/>
  <c r="WAC20" i="30"/>
  <c r="WAD20" i="30"/>
  <c r="WAE20" i="30"/>
  <c r="WAF20" i="30"/>
  <c r="WAG20" i="30"/>
  <c r="WAH20" i="30"/>
  <c r="WAI20" i="30"/>
  <c r="WAJ20" i="30"/>
  <c r="WAK20" i="30"/>
  <c r="WAL20" i="30"/>
  <c r="WAM20" i="30"/>
  <c r="WAN20" i="30"/>
  <c r="WAO20" i="30"/>
  <c r="WAP20" i="30"/>
  <c r="WAQ20" i="30"/>
  <c r="WAR20" i="30"/>
  <c r="WAS20" i="30"/>
  <c r="WAT20" i="30"/>
  <c r="WAU20" i="30"/>
  <c r="WAV20" i="30"/>
  <c r="WAW20" i="30"/>
  <c r="WAX20" i="30"/>
  <c r="WAY20" i="30"/>
  <c r="WAZ20" i="30"/>
  <c r="WBA20" i="30"/>
  <c r="WBB20" i="30"/>
  <c r="WBC20" i="30"/>
  <c r="WBD20" i="30"/>
  <c r="WBE20" i="30"/>
  <c r="WBF20" i="30"/>
  <c r="WBG20" i="30"/>
  <c r="WBH20" i="30"/>
  <c r="WBI20" i="30"/>
  <c r="WBJ20" i="30"/>
  <c r="WBK20" i="30"/>
  <c r="WBL20" i="30"/>
  <c r="WBM20" i="30"/>
  <c r="WBN20" i="30"/>
  <c r="WBO20" i="30"/>
  <c r="WBP20" i="30"/>
  <c r="WBQ20" i="30"/>
  <c r="WBR20" i="30"/>
  <c r="WBS20" i="30"/>
  <c r="WBT20" i="30"/>
  <c r="WBU20" i="30"/>
  <c r="WBV20" i="30"/>
  <c r="WBW20" i="30"/>
  <c r="WBX20" i="30"/>
  <c r="WBY20" i="30"/>
  <c r="WBZ20" i="30"/>
  <c r="WCA20" i="30"/>
  <c r="WCB20" i="30"/>
  <c r="WCC20" i="30"/>
  <c r="WCD20" i="30"/>
  <c r="WCE20" i="30"/>
  <c r="WCF20" i="30"/>
  <c r="WCG20" i="30"/>
  <c r="WCH20" i="30"/>
  <c r="WCI20" i="30"/>
  <c r="WCJ20" i="30"/>
  <c r="WCK20" i="30"/>
  <c r="WCL20" i="30"/>
  <c r="WCM20" i="30"/>
  <c r="WCN20" i="30"/>
  <c r="WCO20" i="30"/>
  <c r="WCP20" i="30"/>
  <c r="WCQ20" i="30"/>
  <c r="WCR20" i="30"/>
  <c r="WCS20" i="30"/>
  <c r="WCT20" i="30"/>
  <c r="WCU20" i="30"/>
  <c r="WCV20" i="30"/>
  <c r="WCW20" i="30"/>
  <c r="WCX20" i="30"/>
  <c r="WCY20" i="30"/>
  <c r="WCZ20" i="30"/>
  <c r="WDA20" i="30"/>
  <c r="WDB20" i="30"/>
  <c r="WDC20" i="30"/>
  <c r="WDD20" i="30"/>
  <c r="WDE20" i="30"/>
  <c r="WDF20" i="30"/>
  <c r="WDG20" i="30"/>
  <c r="WDH20" i="30"/>
  <c r="WDI20" i="30"/>
  <c r="WDJ20" i="30"/>
  <c r="WDK20" i="30"/>
  <c r="WDL20" i="30"/>
  <c r="WDM20" i="30"/>
  <c r="WDN20" i="30"/>
  <c r="WDO20" i="30"/>
  <c r="WDP20" i="30"/>
  <c r="WDQ20" i="30"/>
  <c r="WDR20" i="30"/>
  <c r="WDS20" i="30"/>
  <c r="WDT20" i="30"/>
  <c r="WDU20" i="30"/>
  <c r="WDV20" i="30"/>
  <c r="WDW20" i="30"/>
  <c r="WDX20" i="30"/>
  <c r="WDY20" i="30"/>
  <c r="WDZ20" i="30"/>
  <c r="WEA20" i="30"/>
  <c r="WEB20" i="30"/>
  <c r="WEC20" i="30"/>
  <c r="WED20" i="30"/>
  <c r="WEE20" i="30"/>
  <c r="WEF20" i="30"/>
  <c r="WEG20" i="30"/>
  <c r="WEH20" i="30"/>
  <c r="WEI20" i="30"/>
  <c r="WEJ20" i="30"/>
  <c r="WEK20" i="30"/>
  <c r="WEL20" i="30"/>
  <c r="WEM20" i="30"/>
  <c r="WEN20" i="30"/>
  <c r="WEO20" i="30"/>
  <c r="WEP20" i="30"/>
  <c r="WEQ20" i="30"/>
  <c r="WER20" i="30"/>
  <c r="WES20" i="30"/>
  <c r="WET20" i="30"/>
  <c r="WEU20" i="30"/>
  <c r="WEV20" i="30"/>
  <c r="WEW20" i="30"/>
  <c r="WEX20" i="30"/>
  <c r="WEY20" i="30"/>
  <c r="WEZ20" i="30"/>
  <c r="WFA20" i="30"/>
  <c r="WFB20" i="30"/>
  <c r="WFC20" i="30"/>
  <c r="WFD20" i="30"/>
  <c r="WFE20" i="30"/>
  <c r="WFF20" i="30"/>
  <c r="WFG20" i="30"/>
  <c r="WFH20" i="30"/>
  <c r="WFI20" i="30"/>
  <c r="WFJ20" i="30"/>
  <c r="WFK20" i="30"/>
  <c r="WFL20" i="30"/>
  <c r="WFM20" i="30"/>
  <c r="WFN20" i="30"/>
  <c r="WFO20" i="30"/>
  <c r="WFP20" i="30"/>
  <c r="WFQ20" i="30"/>
  <c r="WFR20" i="30"/>
  <c r="WFS20" i="30"/>
  <c r="WFT20" i="30"/>
  <c r="WFU20" i="30"/>
  <c r="WFV20" i="30"/>
  <c r="WFW20" i="30"/>
  <c r="WFX20" i="30"/>
  <c r="WFY20" i="30"/>
  <c r="WFZ20" i="30"/>
  <c r="WGA20" i="30"/>
  <c r="WGB20" i="30"/>
  <c r="WGC20" i="30"/>
  <c r="WGD20" i="30"/>
  <c r="WGE20" i="30"/>
  <c r="WGF20" i="30"/>
  <c r="WGG20" i="30"/>
  <c r="WGH20" i="30"/>
  <c r="WGI20" i="30"/>
  <c r="WGJ20" i="30"/>
  <c r="WGK20" i="30"/>
  <c r="WGL20" i="30"/>
  <c r="WGM20" i="30"/>
  <c r="WGN20" i="30"/>
  <c r="WGO20" i="30"/>
  <c r="WGP20" i="30"/>
  <c r="WGQ20" i="30"/>
  <c r="WGR20" i="30"/>
  <c r="WGS20" i="30"/>
  <c r="WGT20" i="30"/>
  <c r="WGU20" i="30"/>
  <c r="WGV20" i="30"/>
  <c r="WGW20" i="30"/>
  <c r="WGX20" i="30"/>
  <c r="WGY20" i="30"/>
  <c r="WGZ20" i="30"/>
  <c r="WHA20" i="30"/>
  <c r="WHB20" i="30"/>
  <c r="WHC20" i="30"/>
  <c r="WHD20" i="30"/>
  <c r="WHE20" i="30"/>
  <c r="WHF20" i="30"/>
  <c r="WHG20" i="30"/>
  <c r="WHH20" i="30"/>
  <c r="WHI20" i="30"/>
  <c r="WHJ20" i="30"/>
  <c r="WHK20" i="30"/>
  <c r="WHL20" i="30"/>
  <c r="WHM20" i="30"/>
  <c r="WHN20" i="30"/>
  <c r="WHO20" i="30"/>
  <c r="WHP20" i="30"/>
  <c r="WHQ20" i="30"/>
  <c r="WHR20" i="30"/>
  <c r="WHS20" i="30"/>
  <c r="WHT20" i="30"/>
  <c r="WHU20" i="30"/>
  <c r="WHV20" i="30"/>
  <c r="WHW20" i="30"/>
  <c r="WHX20" i="30"/>
  <c r="WHY20" i="30"/>
  <c r="WHZ20" i="30"/>
  <c r="WIA20" i="30"/>
  <c r="WIB20" i="30"/>
  <c r="WIC20" i="30"/>
  <c r="WID20" i="30"/>
  <c r="WIE20" i="30"/>
  <c r="WIF20" i="30"/>
  <c r="WIG20" i="30"/>
  <c r="WIH20" i="30"/>
  <c r="WII20" i="30"/>
  <c r="WIJ20" i="30"/>
  <c r="WIK20" i="30"/>
  <c r="WIL20" i="30"/>
  <c r="WIM20" i="30"/>
  <c r="WIN20" i="30"/>
  <c r="WIO20" i="30"/>
  <c r="WIP20" i="30"/>
  <c r="WIQ20" i="30"/>
  <c r="WIR20" i="30"/>
  <c r="WIS20" i="30"/>
  <c r="WIT20" i="30"/>
  <c r="WIU20" i="30"/>
  <c r="WIV20" i="30"/>
  <c r="WIW20" i="30"/>
  <c r="WIX20" i="30"/>
  <c r="WIY20" i="30"/>
  <c r="WIZ20" i="30"/>
  <c r="WJA20" i="30"/>
  <c r="WJB20" i="30"/>
  <c r="WJC20" i="30"/>
  <c r="WJD20" i="30"/>
  <c r="WJE20" i="30"/>
  <c r="WJF20" i="30"/>
  <c r="WJG20" i="30"/>
  <c r="WJH20" i="30"/>
  <c r="WJI20" i="30"/>
  <c r="WJJ20" i="30"/>
  <c r="WJK20" i="30"/>
  <c r="WJL20" i="30"/>
  <c r="WJM20" i="30"/>
  <c r="WJN20" i="30"/>
  <c r="WJO20" i="30"/>
  <c r="WJP20" i="30"/>
  <c r="WJQ20" i="30"/>
  <c r="WJR20" i="30"/>
  <c r="WJS20" i="30"/>
  <c r="WJT20" i="30"/>
  <c r="WJU20" i="30"/>
  <c r="WJV20" i="30"/>
  <c r="WJW20" i="30"/>
  <c r="WJX20" i="30"/>
  <c r="WJY20" i="30"/>
  <c r="WJZ20" i="30"/>
  <c r="WKA20" i="30"/>
  <c r="WKB20" i="30"/>
  <c r="WKC20" i="30"/>
  <c r="WKD20" i="30"/>
  <c r="WKE20" i="30"/>
  <c r="WKF20" i="30"/>
  <c r="WKG20" i="30"/>
  <c r="WKH20" i="30"/>
  <c r="WKI20" i="30"/>
  <c r="WKJ20" i="30"/>
  <c r="WKK20" i="30"/>
  <c r="WKL20" i="30"/>
  <c r="WKM20" i="30"/>
  <c r="WKN20" i="30"/>
  <c r="WKO20" i="30"/>
  <c r="WKP20" i="30"/>
  <c r="WKQ20" i="30"/>
  <c r="WKR20" i="30"/>
  <c r="WKS20" i="30"/>
  <c r="WKT20" i="30"/>
  <c r="WKU20" i="30"/>
  <c r="WKV20" i="30"/>
  <c r="WKW20" i="30"/>
  <c r="WKX20" i="30"/>
  <c r="WKY20" i="30"/>
  <c r="WKZ20" i="30"/>
  <c r="WLA20" i="30"/>
  <c r="WLB20" i="30"/>
  <c r="WLC20" i="30"/>
  <c r="WLD20" i="30"/>
  <c r="WLE20" i="30"/>
  <c r="WLF20" i="30"/>
  <c r="WLG20" i="30"/>
  <c r="WLH20" i="30"/>
  <c r="WLI20" i="30"/>
  <c r="WLJ20" i="30"/>
  <c r="WLK20" i="30"/>
  <c r="WLL20" i="30"/>
  <c r="WLM20" i="30"/>
  <c r="WLN20" i="30"/>
  <c r="WLO20" i="30"/>
  <c r="WLP20" i="30"/>
  <c r="WLQ20" i="30"/>
  <c r="WLR20" i="30"/>
  <c r="WLS20" i="30"/>
  <c r="WLT20" i="30"/>
  <c r="WLU20" i="30"/>
  <c r="WLV20" i="30"/>
  <c r="WLW20" i="30"/>
  <c r="WLX20" i="30"/>
  <c r="WLY20" i="30"/>
  <c r="WLZ20" i="30"/>
  <c r="WMA20" i="30"/>
  <c r="WMB20" i="30"/>
  <c r="WMC20" i="30"/>
  <c r="WMD20" i="30"/>
  <c r="WME20" i="30"/>
  <c r="WMF20" i="30"/>
  <c r="WMG20" i="30"/>
  <c r="WMH20" i="30"/>
  <c r="WMI20" i="30"/>
  <c r="WMJ20" i="30"/>
  <c r="WMK20" i="30"/>
  <c r="WML20" i="30"/>
  <c r="WMM20" i="30"/>
  <c r="WMN20" i="30"/>
  <c r="WMO20" i="30"/>
  <c r="WMP20" i="30"/>
  <c r="WMQ20" i="30"/>
  <c r="WMR20" i="30"/>
  <c r="WMS20" i="30"/>
  <c r="WMT20" i="30"/>
  <c r="WMU20" i="30"/>
  <c r="WMV20" i="30"/>
  <c r="WMW20" i="30"/>
  <c r="WMX20" i="30"/>
  <c r="WMY20" i="30"/>
  <c r="WMZ20" i="30"/>
  <c r="WNA20" i="30"/>
  <c r="WNB20" i="30"/>
  <c r="WNC20" i="30"/>
  <c r="WND20" i="30"/>
  <c r="WNE20" i="30"/>
  <c r="WNF20" i="30"/>
  <c r="WNG20" i="30"/>
  <c r="WNH20" i="30"/>
  <c r="WNI20" i="30"/>
  <c r="WNJ20" i="30"/>
  <c r="WNK20" i="30"/>
  <c r="WNL20" i="30"/>
  <c r="WNM20" i="30"/>
  <c r="WNN20" i="30"/>
  <c r="WNO20" i="30"/>
  <c r="WNP20" i="30"/>
  <c r="WNQ20" i="30"/>
  <c r="WNR20" i="30"/>
  <c r="WNS20" i="30"/>
  <c r="WNT20" i="30"/>
  <c r="WNU20" i="30"/>
  <c r="WNV20" i="30"/>
  <c r="WNW20" i="30"/>
  <c r="WNX20" i="30"/>
  <c r="WNY20" i="30"/>
  <c r="WNZ20" i="30"/>
  <c r="WOA20" i="30"/>
  <c r="WOB20" i="30"/>
  <c r="WOC20" i="30"/>
  <c r="WOD20" i="30"/>
  <c r="WOE20" i="30"/>
  <c r="WOF20" i="30"/>
  <c r="WOG20" i="30"/>
  <c r="WOH20" i="30"/>
  <c r="WOI20" i="30"/>
  <c r="WOJ20" i="30"/>
  <c r="WOK20" i="30"/>
  <c r="WOL20" i="30"/>
  <c r="WOM20" i="30"/>
  <c r="WON20" i="30"/>
  <c r="WOO20" i="30"/>
  <c r="WOP20" i="30"/>
  <c r="WOQ20" i="30"/>
  <c r="WOR20" i="30"/>
  <c r="WOS20" i="30"/>
  <c r="WOT20" i="30"/>
  <c r="WOU20" i="30"/>
  <c r="WOV20" i="30"/>
  <c r="WOW20" i="30"/>
  <c r="WOX20" i="30"/>
  <c r="WOY20" i="30"/>
  <c r="WOZ20" i="30"/>
  <c r="WPA20" i="30"/>
  <c r="WPB20" i="30"/>
  <c r="WPC20" i="30"/>
  <c r="WPD20" i="30"/>
  <c r="WPE20" i="30"/>
  <c r="WPF20" i="30"/>
  <c r="WPG20" i="30"/>
  <c r="WPH20" i="30"/>
  <c r="WPI20" i="30"/>
  <c r="WPJ20" i="30"/>
  <c r="WPK20" i="30"/>
  <c r="WPL20" i="30"/>
  <c r="WPM20" i="30"/>
  <c r="WPN20" i="30"/>
  <c r="WPO20" i="30"/>
  <c r="WPP20" i="30"/>
  <c r="WPQ20" i="30"/>
  <c r="WPR20" i="30"/>
  <c r="WPS20" i="30"/>
  <c r="WPT20" i="30"/>
  <c r="WPU20" i="30"/>
  <c r="WPV20" i="30"/>
  <c r="WPW20" i="30"/>
  <c r="WPX20" i="30"/>
  <c r="WPY20" i="30"/>
  <c r="WPZ20" i="30"/>
  <c r="WQA20" i="30"/>
  <c r="WQB20" i="30"/>
  <c r="WQC20" i="30"/>
  <c r="WQD20" i="30"/>
  <c r="WQE20" i="30"/>
  <c r="WQF20" i="30"/>
  <c r="WQG20" i="30"/>
  <c r="WQH20" i="30"/>
  <c r="WQI20" i="30"/>
  <c r="WQJ20" i="30"/>
  <c r="WQK20" i="30"/>
  <c r="WQL20" i="30"/>
  <c r="WQM20" i="30"/>
  <c r="WQN20" i="30"/>
  <c r="WQO20" i="30"/>
  <c r="WQP20" i="30"/>
  <c r="WQQ20" i="30"/>
  <c r="WQR20" i="30"/>
  <c r="WQS20" i="30"/>
  <c r="WQT20" i="30"/>
  <c r="WQU20" i="30"/>
  <c r="WQV20" i="30"/>
  <c r="WQW20" i="30"/>
  <c r="WQX20" i="30"/>
  <c r="WQY20" i="30"/>
  <c r="WQZ20" i="30"/>
  <c r="WRA20" i="30"/>
  <c r="WRB20" i="30"/>
  <c r="WRC20" i="30"/>
  <c r="WRD20" i="30"/>
  <c r="WRE20" i="30"/>
  <c r="WRF20" i="30"/>
  <c r="WRG20" i="30"/>
  <c r="WRH20" i="30"/>
  <c r="WRI20" i="30"/>
  <c r="WRJ20" i="30"/>
  <c r="WRK20" i="30"/>
  <c r="WRL20" i="30"/>
  <c r="WRM20" i="30"/>
  <c r="WRN20" i="30"/>
  <c r="WRO20" i="30"/>
  <c r="WRP20" i="30"/>
  <c r="WRQ20" i="30"/>
  <c r="WRR20" i="30"/>
  <c r="WRS20" i="30"/>
  <c r="WRT20" i="30"/>
  <c r="WRU20" i="30"/>
  <c r="WRV20" i="30"/>
  <c r="WRW20" i="30"/>
  <c r="WRX20" i="30"/>
  <c r="WRY20" i="30"/>
  <c r="WRZ20" i="30"/>
  <c r="WSA20" i="30"/>
  <c r="WSB20" i="30"/>
  <c r="WSC20" i="30"/>
  <c r="WSD20" i="30"/>
  <c r="WSE20" i="30"/>
  <c r="WSF20" i="30"/>
  <c r="WSG20" i="30"/>
  <c r="WSH20" i="30"/>
  <c r="WSI20" i="30"/>
  <c r="WSJ20" i="30"/>
  <c r="WSK20" i="30"/>
  <c r="WSL20" i="30"/>
  <c r="WSM20" i="30"/>
  <c r="WSN20" i="30"/>
  <c r="WSO20" i="30"/>
  <c r="WSP20" i="30"/>
  <c r="WSQ20" i="30"/>
  <c r="WSR20" i="30"/>
  <c r="WSS20" i="30"/>
  <c r="WST20" i="30"/>
  <c r="WSU20" i="30"/>
  <c r="WSV20" i="30"/>
  <c r="WSW20" i="30"/>
  <c r="WSX20" i="30"/>
  <c r="WSY20" i="30"/>
  <c r="WSZ20" i="30"/>
  <c r="WTA20" i="30"/>
  <c r="WTB20" i="30"/>
  <c r="WTC20" i="30"/>
  <c r="WTD20" i="30"/>
  <c r="WTE20" i="30"/>
  <c r="WTF20" i="30"/>
  <c r="WTG20" i="30"/>
  <c r="WTH20" i="30"/>
  <c r="WTI20" i="30"/>
  <c r="WTJ20" i="30"/>
  <c r="WTK20" i="30"/>
  <c r="WTL20" i="30"/>
  <c r="WTM20" i="30"/>
  <c r="WTN20" i="30"/>
  <c r="WTO20" i="30"/>
  <c r="WTP20" i="30"/>
  <c r="WTQ20" i="30"/>
  <c r="WTR20" i="30"/>
  <c r="WTS20" i="30"/>
  <c r="WTT20" i="30"/>
  <c r="WTU20" i="30"/>
  <c r="WTV20" i="30"/>
  <c r="WTW20" i="30"/>
  <c r="WTX20" i="30"/>
  <c r="WTY20" i="30"/>
  <c r="WTZ20" i="30"/>
  <c r="WUA20" i="30"/>
  <c r="WUB20" i="30"/>
  <c r="WUC20" i="30"/>
  <c r="WUD20" i="30"/>
  <c r="WUE20" i="30"/>
  <c r="WUF20" i="30"/>
  <c r="WUG20" i="30"/>
  <c r="WUH20" i="30"/>
  <c r="WUI20" i="30"/>
  <c r="WUJ20" i="30"/>
  <c r="WUK20" i="30"/>
  <c r="WUL20" i="30"/>
  <c r="WUM20" i="30"/>
  <c r="WUN20" i="30"/>
  <c r="WUO20" i="30"/>
  <c r="WUP20" i="30"/>
  <c r="WUQ20" i="30"/>
  <c r="WUR20" i="30"/>
  <c r="WUS20" i="30"/>
  <c r="WUT20" i="30"/>
  <c r="WUU20" i="30"/>
  <c r="WUV20" i="30"/>
  <c r="WUW20" i="30"/>
  <c r="WUX20" i="30"/>
  <c r="WUY20" i="30"/>
  <c r="WUZ20" i="30"/>
  <c r="WVA20" i="30"/>
  <c r="WVB20" i="30"/>
  <c r="WVC20" i="30"/>
  <c r="WVD20" i="30"/>
  <c r="WVE20" i="30"/>
  <c r="WVF20" i="30"/>
  <c r="WVG20" i="30"/>
  <c r="WVH20" i="30"/>
  <c r="WVI20" i="30"/>
  <c r="WVJ20" i="30"/>
  <c r="WVK20" i="30"/>
  <c r="WVL20" i="30"/>
  <c r="WVM20" i="30"/>
  <c r="WVN20" i="30"/>
  <c r="WVO20" i="30"/>
  <c r="WVP20" i="30"/>
  <c r="WVQ20" i="30"/>
  <c r="WVR20" i="30"/>
  <c r="WVS20" i="30"/>
  <c r="WVT20" i="30"/>
  <c r="WVU20" i="30"/>
  <c r="WVV20" i="30"/>
  <c r="WVW20" i="30"/>
  <c r="WVX20" i="30"/>
  <c r="WVY20" i="30"/>
  <c r="WVZ20" i="30"/>
  <c r="WWA20" i="30"/>
  <c r="WWB20" i="30"/>
  <c r="WWC20" i="30"/>
  <c r="WWD20" i="30"/>
  <c r="WWE20" i="30"/>
  <c r="WWF20" i="30"/>
  <c r="WWG20" i="30"/>
  <c r="WWH20" i="30"/>
  <c r="WWI20" i="30"/>
  <c r="WWJ20" i="30"/>
  <c r="WWK20" i="30"/>
  <c r="WWL20" i="30"/>
  <c r="WWM20" i="30"/>
  <c r="WWN20" i="30"/>
  <c r="WWO20" i="30"/>
  <c r="WWP20" i="30"/>
  <c r="WWQ20" i="30"/>
  <c r="WWR20" i="30"/>
  <c r="WWS20" i="30"/>
  <c r="WWT20" i="30"/>
  <c r="WWU20" i="30"/>
  <c r="WWV20" i="30"/>
  <c r="WWW20" i="30"/>
  <c r="WWX20" i="30"/>
  <c r="WWY20" i="30"/>
  <c r="WWZ20" i="30"/>
  <c r="WXA20" i="30"/>
  <c r="WXB20" i="30"/>
  <c r="WXC20" i="30"/>
  <c r="WXD20" i="30"/>
  <c r="WXE20" i="30"/>
  <c r="WXF20" i="30"/>
  <c r="WXG20" i="30"/>
  <c r="WXH20" i="30"/>
  <c r="WXI20" i="30"/>
  <c r="WXJ20" i="30"/>
  <c r="WXK20" i="30"/>
  <c r="WXL20" i="30"/>
  <c r="WXM20" i="30"/>
  <c r="WXN20" i="30"/>
  <c r="WXO20" i="30"/>
  <c r="WXP20" i="30"/>
  <c r="WXQ20" i="30"/>
  <c r="WXR20" i="30"/>
  <c r="WXS20" i="30"/>
  <c r="WXT20" i="30"/>
  <c r="WXU20" i="30"/>
  <c r="WXV20" i="30"/>
  <c r="WXW20" i="30"/>
  <c r="WXX20" i="30"/>
  <c r="WXY20" i="30"/>
  <c r="WXZ20" i="30"/>
  <c r="WYA20" i="30"/>
  <c r="WYB20" i="30"/>
  <c r="WYC20" i="30"/>
  <c r="WYD20" i="30"/>
  <c r="WYE20" i="30"/>
  <c r="WYF20" i="30"/>
  <c r="WYG20" i="30"/>
  <c r="WYH20" i="30"/>
  <c r="WYI20" i="30"/>
  <c r="WYJ20" i="30"/>
  <c r="WYK20" i="30"/>
  <c r="WYL20" i="30"/>
  <c r="WYM20" i="30"/>
  <c r="WYN20" i="30"/>
  <c r="WYO20" i="30"/>
  <c r="WYP20" i="30"/>
  <c r="WYQ20" i="30"/>
  <c r="WYR20" i="30"/>
  <c r="WYS20" i="30"/>
  <c r="WYT20" i="30"/>
  <c r="WYU20" i="30"/>
  <c r="WYV20" i="30"/>
  <c r="WYW20" i="30"/>
  <c r="WYX20" i="30"/>
  <c r="WYY20" i="30"/>
  <c r="WYZ20" i="30"/>
  <c r="WZA20" i="30"/>
  <c r="WZB20" i="30"/>
  <c r="WZC20" i="30"/>
  <c r="WZD20" i="30"/>
  <c r="WZE20" i="30"/>
  <c r="WZF20" i="30"/>
  <c r="WZG20" i="30"/>
  <c r="WZH20" i="30"/>
  <c r="WZI20" i="30"/>
  <c r="WZJ20" i="30"/>
  <c r="WZK20" i="30"/>
  <c r="WZL20" i="30"/>
  <c r="WZM20" i="30"/>
  <c r="WZN20" i="30"/>
  <c r="WZO20" i="30"/>
  <c r="WZP20" i="30"/>
  <c r="WZQ20" i="30"/>
  <c r="WZR20" i="30"/>
  <c r="WZS20" i="30"/>
  <c r="WZT20" i="30"/>
  <c r="WZU20" i="30"/>
  <c r="WZV20" i="30"/>
  <c r="WZW20" i="30"/>
  <c r="WZX20" i="30"/>
  <c r="WZY20" i="30"/>
  <c r="WZZ20" i="30"/>
  <c r="XAA20" i="30"/>
  <c r="XAB20" i="30"/>
  <c r="XAC20" i="30"/>
  <c r="XAD20" i="30"/>
  <c r="XAE20" i="30"/>
  <c r="XAF20" i="30"/>
  <c r="XAG20" i="30"/>
  <c r="XAH20" i="30"/>
  <c r="XAI20" i="30"/>
  <c r="XAJ20" i="30"/>
  <c r="XAK20" i="30"/>
  <c r="XAL20" i="30"/>
  <c r="XAM20" i="30"/>
  <c r="XAN20" i="30"/>
  <c r="XAO20" i="30"/>
  <c r="XAP20" i="30"/>
  <c r="XAQ20" i="30"/>
  <c r="XAR20" i="30"/>
  <c r="XAS20" i="30"/>
  <c r="XAT20" i="30"/>
  <c r="XAU20" i="30"/>
  <c r="XAV20" i="30"/>
  <c r="XAW20" i="30"/>
  <c r="XAX20" i="30"/>
  <c r="XAY20" i="30"/>
  <c r="XAZ20" i="30"/>
  <c r="XBA20" i="30"/>
  <c r="XBB20" i="30"/>
  <c r="XBC20" i="30"/>
  <c r="XBD20" i="30"/>
  <c r="XBE20" i="30"/>
  <c r="XBF20" i="30"/>
  <c r="XBG20" i="30"/>
  <c r="XBH20" i="30"/>
  <c r="XBI20" i="30"/>
  <c r="XBJ20" i="30"/>
  <c r="XBK20" i="30"/>
  <c r="XBL20" i="30"/>
  <c r="XBM20" i="30"/>
  <c r="XBN20" i="30"/>
  <c r="XBO20" i="30"/>
  <c r="XBP20" i="30"/>
  <c r="XBQ20" i="30"/>
  <c r="XBR20" i="30"/>
  <c r="XBS20" i="30"/>
  <c r="XBT20" i="30"/>
  <c r="XBU20" i="30"/>
  <c r="XBV20" i="30"/>
  <c r="XBW20" i="30"/>
  <c r="XBX20" i="30"/>
  <c r="XBY20" i="30"/>
  <c r="XBZ20" i="30"/>
  <c r="XCA20" i="30"/>
  <c r="XCB20" i="30"/>
  <c r="XCC20" i="30"/>
  <c r="XCD20" i="30"/>
  <c r="XCE20" i="30"/>
  <c r="XCF20" i="30"/>
  <c r="XCG20" i="30"/>
  <c r="XCH20" i="30"/>
  <c r="XCI20" i="30"/>
  <c r="XCJ20" i="30"/>
  <c r="XCK20" i="30"/>
  <c r="XCL20" i="30"/>
  <c r="XCM20" i="30"/>
  <c r="XCN20" i="30"/>
  <c r="XCO20" i="30"/>
  <c r="XCP20" i="30"/>
  <c r="XCQ20" i="30"/>
  <c r="XCR20" i="30"/>
  <c r="XCS20" i="30"/>
  <c r="XCT20" i="30"/>
  <c r="XCU20" i="30"/>
  <c r="XCV20" i="30"/>
  <c r="XCW20" i="30"/>
  <c r="XCX20" i="30"/>
  <c r="XCY20" i="30"/>
  <c r="XCZ20" i="30"/>
  <c r="XDA20" i="30"/>
  <c r="XDB20" i="30"/>
  <c r="XDC20" i="30"/>
  <c r="XDD20" i="30"/>
  <c r="XDE20" i="30"/>
  <c r="XDF20" i="30"/>
  <c r="XDG20" i="30"/>
  <c r="XDH20" i="30"/>
  <c r="XDI20" i="30"/>
  <c r="XDJ20" i="30"/>
  <c r="XDK20" i="30"/>
  <c r="XDL20" i="30"/>
  <c r="XDM20" i="30"/>
  <c r="XDN20" i="30"/>
  <c r="XDO20" i="30"/>
  <c r="XDP20" i="30"/>
  <c r="XDQ20" i="30"/>
  <c r="XDR20" i="30"/>
  <c r="XDS20" i="30"/>
  <c r="XDT20" i="30"/>
  <c r="XDU20" i="30"/>
  <c r="XDV20" i="30"/>
  <c r="XDW20" i="30"/>
  <c r="XDX20" i="30"/>
  <c r="XDY20" i="30"/>
  <c r="XDZ20" i="30"/>
  <c r="XEA20" i="30"/>
  <c r="XEB20" i="30"/>
  <c r="XEC20" i="30"/>
  <c r="XED20" i="30"/>
  <c r="XEE20" i="30"/>
  <c r="XEF20" i="30"/>
  <c r="XEG20" i="30"/>
  <c r="XEH20" i="30"/>
  <c r="XEI20" i="30"/>
  <c r="XEJ20" i="30"/>
  <c r="XEK20" i="30"/>
  <c r="XEL20" i="30"/>
  <c r="XEM20" i="30"/>
  <c r="XEN20" i="30"/>
  <c r="XEO20" i="30"/>
  <c r="XEP20" i="30"/>
  <c r="XEQ20" i="30"/>
  <c r="XER20" i="30"/>
  <c r="XES20" i="30"/>
  <c r="XET20" i="30"/>
  <c r="XEU20" i="30"/>
  <c r="XEV20" i="30"/>
  <c r="XEW20" i="30"/>
  <c r="XEX20" i="30"/>
  <c r="XEY20" i="30"/>
  <c r="XEZ20" i="30"/>
  <c r="XFA20" i="30"/>
  <c r="XFB20" i="30"/>
  <c r="XFC20" i="30"/>
  <c r="XFD20" i="30"/>
  <c r="F43" i="26"/>
  <c r="G43" i="26"/>
  <c r="I43" i="26"/>
  <c r="E43" i="26"/>
  <c r="F47" i="27"/>
  <c r="H47" i="27"/>
  <c r="I47" i="27"/>
  <c r="J47" i="27"/>
  <c r="K47" i="27"/>
  <c r="L47" i="27"/>
  <c r="M47" i="27"/>
  <c r="N47" i="27"/>
  <c r="O47" i="27"/>
  <c r="T47" i="27"/>
  <c r="J36" i="16" l="1"/>
  <c r="I34" i="16"/>
  <c r="H34" i="16"/>
  <c r="G34" i="16"/>
  <c r="F34" i="16"/>
  <c r="E34" i="16"/>
  <c r="G32" i="16"/>
  <c r="E32" i="16"/>
  <c r="F9" i="19" l="1"/>
  <c r="H1" i="8" s="1"/>
  <c r="S83" i="19" l="1"/>
  <c r="R83" i="19"/>
  <c r="Q83" i="19"/>
  <c r="S85" i="19"/>
  <c r="R85" i="19"/>
  <c r="Q85" i="19"/>
  <c r="P85" i="19"/>
  <c r="O85" i="19"/>
  <c r="N85" i="19"/>
  <c r="M85" i="19"/>
  <c r="L85" i="19"/>
  <c r="K85" i="19"/>
  <c r="J85" i="19"/>
  <c r="J11" i="32" s="1"/>
  <c r="S110" i="19"/>
  <c r="R110" i="19"/>
  <c r="Q110" i="19"/>
  <c r="P110" i="19"/>
  <c r="O110" i="19"/>
  <c r="S106" i="19"/>
  <c r="R106" i="19"/>
  <c r="Q106" i="19"/>
  <c r="P106" i="19"/>
  <c r="O106" i="19"/>
  <c r="N105" i="19"/>
  <c r="N109" i="19"/>
  <c r="N113" i="19"/>
  <c r="S114" i="19"/>
  <c r="R114" i="19"/>
  <c r="Q114" i="19"/>
  <c r="P114" i="19"/>
  <c r="O114" i="19"/>
  <c r="S120" i="19"/>
  <c r="R120" i="19"/>
  <c r="Q120" i="19"/>
  <c r="P120" i="19"/>
  <c r="S127" i="19"/>
  <c r="R127" i="19"/>
  <c r="Q127" i="19"/>
  <c r="S126" i="19"/>
  <c r="R126" i="19"/>
  <c r="Q126" i="19"/>
  <c r="S125" i="19"/>
  <c r="R125" i="19"/>
  <c r="Q125" i="19"/>
  <c r="S124" i="19"/>
  <c r="R124" i="19"/>
  <c r="Q124" i="19"/>
  <c r="S123" i="19"/>
  <c r="R123" i="19"/>
  <c r="S134" i="19"/>
  <c r="R134" i="19"/>
  <c r="Q134" i="19"/>
  <c r="S133" i="19"/>
  <c r="R133" i="19"/>
  <c r="Q133" i="19"/>
  <c r="S132" i="19"/>
  <c r="R132" i="19"/>
  <c r="Q132" i="19"/>
  <c r="S131" i="19"/>
  <c r="R131" i="19"/>
  <c r="Q131" i="19"/>
  <c r="S130" i="19"/>
  <c r="R130" i="19"/>
  <c r="Q130" i="19"/>
  <c r="S141" i="19"/>
  <c r="R141" i="19"/>
  <c r="Q141" i="19"/>
  <c r="S140" i="19"/>
  <c r="R140" i="19"/>
  <c r="Q140" i="19"/>
  <c r="S139" i="19"/>
  <c r="R139" i="19"/>
  <c r="Q139" i="19"/>
  <c r="S138" i="19"/>
  <c r="R138" i="19"/>
  <c r="Q138" i="19"/>
  <c r="S137" i="19"/>
  <c r="R137" i="19"/>
  <c r="Q137" i="19"/>
  <c r="S147" i="19"/>
  <c r="R147" i="19"/>
  <c r="Q147" i="19"/>
  <c r="P147" i="19"/>
  <c r="O147" i="19"/>
  <c r="N146" i="19"/>
  <c r="F162" i="19"/>
  <c r="F161" i="19"/>
  <c r="F160" i="19"/>
  <c r="F159" i="19"/>
  <c r="F156" i="19"/>
  <c r="F155" i="19"/>
  <c r="F153" i="19"/>
  <c r="F151" i="19"/>
  <c r="F99" i="19"/>
  <c r="F98" i="19"/>
  <c r="F97" i="19"/>
  <c r="F96" i="19"/>
  <c r="F95" i="19"/>
  <c r="F94" i="19"/>
  <c r="F93" i="19"/>
  <c r="F92" i="19"/>
  <c r="F91" i="19"/>
  <c r="F90" i="19"/>
  <c r="F89" i="19"/>
  <c r="F88" i="19"/>
  <c r="F81" i="19"/>
  <c r="F80" i="19"/>
  <c r="F79" i="19"/>
  <c r="F62" i="19"/>
  <c r="F61" i="19"/>
  <c r="F60" i="19"/>
  <c r="F59" i="19"/>
  <c r="F56" i="19"/>
  <c r="F53" i="19"/>
  <c r="F52" i="19"/>
  <c r="F51" i="19"/>
  <c r="F50" i="19"/>
  <c r="F49" i="19"/>
  <c r="F48" i="19"/>
  <c r="F47" i="19"/>
  <c r="F41" i="19"/>
  <c r="F40" i="19"/>
  <c r="F39" i="19"/>
  <c r="F38" i="19"/>
  <c r="F37" i="19"/>
  <c r="F36" i="19"/>
  <c r="F35" i="19"/>
  <c r="F12" i="19"/>
  <c r="F32" i="16" s="1"/>
  <c r="F33" i="16" s="1"/>
  <c r="F10" i="19"/>
  <c r="H1" i="44"/>
  <c r="F14" i="19"/>
  <c r="F32" i="19"/>
  <c r="F31" i="19"/>
  <c r="F30" i="19"/>
  <c r="F22" i="19"/>
  <c r="F23" i="19"/>
  <c r="F24" i="19"/>
  <c r="F25" i="19"/>
  <c r="F26" i="19"/>
  <c r="F27" i="19"/>
  <c r="F100" i="19" l="1"/>
  <c r="E5" i="44" l="1"/>
  <c r="E4" i="44"/>
  <c r="E3" i="44"/>
  <c r="E2" i="44"/>
  <c r="A1" i="44"/>
  <c r="F157" i="43"/>
  <c r="F157" i="19" s="1"/>
  <c r="F100" i="43"/>
  <c r="F58" i="19"/>
  <c r="F57" i="19"/>
  <c r="F15" i="43"/>
  <c r="E5" i="43"/>
  <c r="E4" i="43"/>
  <c r="E3" i="43"/>
  <c r="E2" i="43"/>
  <c r="H1" i="43"/>
  <c r="A1" i="43"/>
  <c r="G38" i="44" l="1"/>
  <c r="G73" i="43"/>
  <c r="G72" i="43"/>
  <c r="G71" i="43"/>
  <c r="G70" i="43"/>
  <c r="G69" i="43"/>
  <c r="G67" i="43"/>
  <c r="G68" i="43"/>
  <c r="G60" i="43"/>
  <c r="G117" i="43"/>
  <c r="G61" i="43"/>
  <c r="G53" i="43"/>
  <c r="G49" i="43"/>
  <c r="G27" i="43"/>
  <c r="G25" i="43"/>
  <c r="G23" i="43"/>
  <c r="G21" i="43"/>
  <c r="G30" i="43"/>
  <c r="G35" i="43"/>
  <c r="G37" i="43"/>
  <c r="G39" i="43"/>
  <c r="G41" i="43"/>
  <c r="G50" i="43"/>
  <c r="G56" i="43"/>
  <c r="G58" i="43"/>
  <c r="G62" i="43"/>
  <c r="G22" i="43"/>
  <c r="G24" i="43"/>
  <c r="G26" i="43"/>
  <c r="G31" i="43"/>
  <c r="G47" i="43"/>
  <c r="G51" i="43"/>
  <c r="G59" i="43"/>
  <c r="G32" i="43"/>
  <c r="G36" i="43"/>
  <c r="G38" i="43"/>
  <c r="G40" i="43"/>
  <c r="G48" i="43"/>
  <c r="G52" i="43"/>
  <c r="G57" i="43"/>
  <c r="G37" i="44" l="1"/>
  <c r="G61" i="44"/>
  <c r="G23" i="44"/>
  <c r="G57" i="44"/>
  <c r="G32" i="44"/>
  <c r="G62" i="44"/>
  <c r="G31" i="44"/>
  <c r="G22" i="44"/>
  <c r="G51" i="44"/>
  <c r="G58" i="44"/>
  <c r="G21" i="44"/>
  <c r="G39" i="44"/>
  <c r="G48" i="44"/>
  <c r="G41" i="44"/>
  <c r="G53" i="44"/>
  <c r="G30" i="44"/>
  <c r="F15" i="19"/>
  <c r="G70" i="19" s="1"/>
  <c r="G116" i="24" s="1"/>
  <c r="G117" i="44"/>
  <c r="G25" i="44"/>
  <c r="G49" i="44"/>
  <c r="G72" i="44"/>
  <c r="G71" i="44"/>
  <c r="G70" i="44"/>
  <c r="G69" i="44"/>
  <c r="G68" i="44"/>
  <c r="G67" i="44"/>
  <c r="G73" i="44"/>
  <c r="G47" i="44"/>
  <c r="G35" i="44"/>
  <c r="G59" i="44"/>
  <c r="G26" i="44"/>
  <c r="G56" i="44"/>
  <c r="G60" i="44"/>
  <c r="G52" i="44"/>
  <c r="G40" i="44"/>
  <c r="G50" i="44"/>
  <c r="G36" i="44"/>
  <c r="G27" i="44"/>
  <c r="G24" i="44"/>
  <c r="A1" i="35"/>
  <c r="K27" i="29"/>
  <c r="K28" i="29" s="1"/>
  <c r="T27" i="29"/>
  <c r="T28" i="29" s="1"/>
  <c r="S27" i="29"/>
  <c r="S28" i="29" s="1"/>
  <c r="R27" i="29"/>
  <c r="R28" i="29" s="1"/>
  <c r="Q27" i="29"/>
  <c r="Q28" i="29" s="1"/>
  <c r="P27" i="29"/>
  <c r="P28" i="29" s="1"/>
  <c r="O27" i="29"/>
  <c r="O28" i="29" s="1"/>
  <c r="N27" i="29"/>
  <c r="N28" i="29" s="1"/>
  <c r="M27" i="29"/>
  <c r="M28" i="29" s="1"/>
  <c r="L27" i="29"/>
  <c r="L28" i="29" s="1"/>
  <c r="J27" i="29"/>
  <c r="J28" i="29" s="1"/>
  <c r="I27" i="29"/>
  <c r="H27" i="29"/>
  <c r="G27" i="29"/>
  <c r="F27" i="29"/>
  <c r="E27" i="29"/>
  <c r="J27" i="30"/>
  <c r="J28" i="30" s="1"/>
  <c r="K27" i="30"/>
  <c r="K28" i="30" s="1"/>
  <c r="K27" i="17"/>
  <c r="K28" i="17" s="1"/>
  <c r="J27" i="17"/>
  <c r="J28" i="17" s="1"/>
  <c r="T27" i="17"/>
  <c r="T28" i="17" s="1"/>
  <c r="S27" i="17"/>
  <c r="S28" i="17" s="1"/>
  <c r="R27" i="17"/>
  <c r="R28" i="17" s="1"/>
  <c r="Q27" i="17"/>
  <c r="Q28" i="17" s="1"/>
  <c r="P27" i="17"/>
  <c r="P28" i="17" s="1"/>
  <c r="O27" i="17"/>
  <c r="O28" i="17" s="1"/>
  <c r="N27" i="17"/>
  <c r="N28" i="17" s="1"/>
  <c r="M27" i="17"/>
  <c r="M28" i="17" s="1"/>
  <c r="L27" i="17"/>
  <c r="L28" i="17" s="1"/>
  <c r="I27" i="17"/>
  <c r="H27" i="17"/>
  <c r="G27" i="17"/>
  <c r="F27" i="17"/>
  <c r="E27" i="17"/>
  <c r="F27" i="30"/>
  <c r="G27" i="30"/>
  <c r="H27" i="30"/>
  <c r="I27" i="30"/>
  <c r="L27" i="30"/>
  <c r="L28" i="30" s="1"/>
  <c r="M27" i="30"/>
  <c r="M28" i="30" s="1"/>
  <c r="N27" i="30"/>
  <c r="N28" i="30" s="1"/>
  <c r="O27" i="30"/>
  <c r="O28" i="30" s="1"/>
  <c r="P27" i="30"/>
  <c r="P28" i="30" s="1"/>
  <c r="Q27" i="30"/>
  <c r="Q28" i="30" s="1"/>
  <c r="R27" i="30"/>
  <c r="R28" i="30" s="1"/>
  <c r="S27" i="30"/>
  <c r="S28" i="30" s="1"/>
  <c r="T27" i="30"/>
  <c r="T28" i="30" s="1"/>
  <c r="E27" i="30"/>
  <c r="L27" i="31"/>
  <c r="L28" i="31" s="1"/>
  <c r="F27" i="31"/>
  <c r="G27" i="31"/>
  <c r="H27" i="31"/>
  <c r="I27" i="31"/>
  <c r="J27" i="31"/>
  <c r="J28" i="31" s="1"/>
  <c r="K27" i="31"/>
  <c r="K28" i="31" s="1"/>
  <c r="M27" i="31"/>
  <c r="M28" i="31" s="1"/>
  <c r="N27" i="31"/>
  <c r="N28" i="31" s="1"/>
  <c r="O27" i="31"/>
  <c r="O28" i="31" s="1"/>
  <c r="P27" i="31"/>
  <c r="P28" i="31" s="1"/>
  <c r="Q27" i="31"/>
  <c r="Q28" i="31" s="1"/>
  <c r="R27" i="31"/>
  <c r="R28" i="31" s="1"/>
  <c r="S27" i="31"/>
  <c r="S28" i="31" s="1"/>
  <c r="T27" i="31"/>
  <c r="T28" i="31" s="1"/>
  <c r="E27" i="31"/>
  <c r="F12" i="24"/>
  <c r="E44" i="27" l="1"/>
  <c r="E48" i="27" s="1"/>
  <c r="G54" i="16"/>
  <c r="G44" i="27"/>
  <c r="G48" i="27" s="1"/>
  <c r="G72" i="19"/>
  <c r="G118" i="24" s="1"/>
  <c r="G49" i="16"/>
  <c r="G51" i="16"/>
  <c r="G67" i="19"/>
  <c r="G113" i="24" s="1"/>
  <c r="G49" i="27"/>
  <c r="G53" i="16"/>
  <c r="G68" i="19"/>
  <c r="G114" i="24" s="1"/>
  <c r="G52" i="16"/>
  <c r="G55" i="16"/>
  <c r="G73" i="19"/>
  <c r="G119" i="24" s="1"/>
  <c r="G48" i="16"/>
  <c r="G71" i="19"/>
  <c r="G117" i="24" s="1"/>
  <c r="G50" i="16"/>
  <c r="G117" i="19"/>
  <c r="G69" i="19"/>
  <c r="G115" i="24" s="1"/>
  <c r="A1" i="34"/>
  <c r="G47" i="27" l="1"/>
  <c r="I26" i="30"/>
  <c r="G26" i="30"/>
  <c r="F26" i="30"/>
  <c r="E26" i="30"/>
  <c r="I26" i="17"/>
  <c r="G26" i="17"/>
  <c r="F26" i="17"/>
  <c r="E26" i="17"/>
  <c r="I19" i="16"/>
  <c r="H19" i="16"/>
  <c r="G19" i="16"/>
  <c r="F19" i="16"/>
  <c r="E19" i="16"/>
  <c r="I16" i="16"/>
  <c r="H16" i="16"/>
  <c r="F16" i="16"/>
  <c r="E16" i="16"/>
  <c r="I12" i="16"/>
  <c r="H12" i="16"/>
  <c r="G12" i="16"/>
  <c r="F12" i="16"/>
  <c r="I11" i="16"/>
  <c r="H11" i="16"/>
  <c r="G11" i="16"/>
  <c r="F11" i="16"/>
  <c r="I13" i="16"/>
  <c r="H13" i="16"/>
  <c r="G13" i="16"/>
  <c r="F13" i="16"/>
  <c r="E13" i="16"/>
  <c r="I65" i="31"/>
  <c r="H65" i="31"/>
  <c r="G65" i="31"/>
  <c r="F65" i="31"/>
  <c r="E65" i="31"/>
  <c r="I62" i="31"/>
  <c r="H62" i="31"/>
  <c r="G62" i="31"/>
  <c r="F62" i="31"/>
  <c r="E62" i="31"/>
  <c r="I61" i="31"/>
  <c r="H61" i="31"/>
  <c r="G61" i="31"/>
  <c r="F61" i="31"/>
  <c r="E61" i="31"/>
  <c r="I60" i="31"/>
  <c r="H60" i="31"/>
  <c r="G60" i="31"/>
  <c r="F60" i="31"/>
  <c r="E60" i="31"/>
  <c r="I57" i="31"/>
  <c r="H57" i="31"/>
  <c r="G57" i="31"/>
  <c r="F57" i="31"/>
  <c r="E57" i="31"/>
  <c r="I54" i="31"/>
  <c r="J55" i="31" s="1"/>
  <c r="J60" i="31" s="1"/>
  <c r="G54" i="31"/>
  <c r="F54" i="31"/>
  <c r="E54" i="31"/>
  <c r="I50" i="31"/>
  <c r="G50" i="31"/>
  <c r="F50" i="31"/>
  <c r="E50" i="31"/>
  <c r="I49" i="31"/>
  <c r="H49" i="31"/>
  <c r="G49" i="31"/>
  <c r="F49" i="31"/>
  <c r="E49" i="31"/>
  <c r="I46" i="31"/>
  <c r="G46" i="31"/>
  <c r="F46" i="31"/>
  <c r="E46" i="31"/>
  <c r="I45" i="31"/>
  <c r="G45" i="31"/>
  <c r="F45" i="31"/>
  <c r="E45" i="31"/>
  <c r="I42" i="31"/>
  <c r="H42" i="31"/>
  <c r="G42" i="31"/>
  <c r="F42" i="31"/>
  <c r="E42" i="31"/>
  <c r="I41" i="31"/>
  <c r="G41" i="31"/>
  <c r="F41" i="31"/>
  <c r="E41" i="31"/>
  <c r="T38" i="31"/>
  <c r="T39" i="31" s="1"/>
  <c r="T42" i="31" s="1"/>
  <c r="S38" i="31"/>
  <c r="S39" i="31" s="1"/>
  <c r="S42" i="31" s="1"/>
  <c r="R38" i="31"/>
  <c r="R39" i="31" s="1"/>
  <c r="R42" i="31" s="1"/>
  <c r="Q38" i="31"/>
  <c r="Q39" i="31" s="1"/>
  <c r="Q42" i="31" s="1"/>
  <c r="P38" i="31"/>
  <c r="P39" i="31" s="1"/>
  <c r="P42" i="31" s="1"/>
  <c r="O38" i="31"/>
  <c r="O39" i="31" s="1"/>
  <c r="O42" i="31" s="1"/>
  <c r="N38" i="31"/>
  <c r="N39" i="31" s="1"/>
  <c r="N42" i="31" s="1"/>
  <c r="M38" i="31"/>
  <c r="M39" i="31" s="1"/>
  <c r="M42" i="31" s="1"/>
  <c r="L38" i="31"/>
  <c r="L39" i="31" s="1"/>
  <c r="L42" i="31" s="1"/>
  <c r="K38" i="31"/>
  <c r="K39" i="31" s="1"/>
  <c r="K42" i="31" s="1"/>
  <c r="J38" i="31"/>
  <c r="J39" i="31" s="1"/>
  <c r="J42" i="31" s="1"/>
  <c r="I38" i="31"/>
  <c r="H38" i="31"/>
  <c r="G38" i="31"/>
  <c r="F38" i="31"/>
  <c r="E38" i="31"/>
  <c r="I34" i="31"/>
  <c r="H34" i="31"/>
  <c r="G34" i="31"/>
  <c r="F34" i="31"/>
  <c r="E34" i="31"/>
  <c r="I33" i="31"/>
  <c r="H33" i="31"/>
  <c r="F33" i="31"/>
  <c r="I29" i="31"/>
  <c r="H29" i="31"/>
  <c r="G29" i="31"/>
  <c r="F29" i="31"/>
  <c r="E29" i="31"/>
  <c r="T24" i="31"/>
  <c r="S24" i="31"/>
  <c r="R24" i="31"/>
  <c r="Q24" i="31"/>
  <c r="P24" i="31"/>
  <c r="O24" i="31"/>
  <c r="N24" i="31"/>
  <c r="M24" i="31"/>
  <c r="L24" i="31"/>
  <c r="K24" i="31"/>
  <c r="J24" i="31"/>
  <c r="I24" i="31"/>
  <c r="H24" i="31"/>
  <c r="G24" i="31"/>
  <c r="F24" i="31"/>
  <c r="E24" i="31"/>
  <c r="E20" i="31"/>
  <c r="E33" i="31" s="1"/>
  <c r="K18" i="31"/>
  <c r="K20" i="31" s="1"/>
  <c r="J18" i="31"/>
  <c r="J20" i="31" s="1"/>
  <c r="I16" i="31"/>
  <c r="H16" i="31"/>
  <c r="G16" i="31"/>
  <c r="F16" i="31"/>
  <c r="E16" i="31"/>
  <c r="G14" i="31"/>
  <c r="F14" i="31"/>
  <c r="F15" i="31" s="1"/>
  <c r="E14" i="31"/>
  <c r="I38" i="27"/>
  <c r="G38" i="27"/>
  <c r="F38" i="27"/>
  <c r="E38" i="27"/>
  <c r="I37" i="27"/>
  <c r="H37" i="27"/>
  <c r="G37" i="27"/>
  <c r="F37" i="27"/>
  <c r="E37" i="27"/>
  <c r="I34" i="27"/>
  <c r="H34" i="27"/>
  <c r="G34" i="27"/>
  <c r="F34" i="27"/>
  <c r="E34" i="27"/>
  <c r="I33" i="27"/>
  <c r="H33" i="27"/>
  <c r="G33" i="27"/>
  <c r="E33" i="27"/>
  <c r="T30" i="27"/>
  <c r="T31" i="27" s="1"/>
  <c r="T34" i="27" s="1"/>
  <c r="S30" i="27"/>
  <c r="S31" i="27" s="1"/>
  <c r="S34" i="27" s="1"/>
  <c r="R30" i="27"/>
  <c r="R31" i="27" s="1"/>
  <c r="R34" i="27" s="1"/>
  <c r="Q30" i="27"/>
  <c r="Q31" i="27" s="1"/>
  <c r="Q34" i="27" s="1"/>
  <c r="P30" i="27"/>
  <c r="P31" i="27" s="1"/>
  <c r="P34" i="27" s="1"/>
  <c r="O30" i="27"/>
  <c r="O31" i="27" s="1"/>
  <c r="O34" i="27" s="1"/>
  <c r="N30" i="27"/>
  <c r="N31" i="27" s="1"/>
  <c r="N34" i="27" s="1"/>
  <c r="M30" i="27"/>
  <c r="M31" i="27" s="1"/>
  <c r="M34" i="27" s="1"/>
  <c r="L30" i="27"/>
  <c r="L31" i="27" s="1"/>
  <c r="L34" i="27" s="1"/>
  <c r="K30" i="27"/>
  <c r="K31" i="27" s="1"/>
  <c r="K34" i="27" s="1"/>
  <c r="J30" i="27"/>
  <c r="J31" i="27" s="1"/>
  <c r="J34" i="27" s="1"/>
  <c r="I30" i="27"/>
  <c r="H30" i="27"/>
  <c r="G30" i="27"/>
  <c r="F30" i="27"/>
  <c r="E30" i="27"/>
  <c r="I26" i="27"/>
  <c r="H26" i="27"/>
  <c r="G26" i="27"/>
  <c r="F26" i="27"/>
  <c r="E26" i="27"/>
  <c r="I25" i="27"/>
  <c r="H25" i="27"/>
  <c r="F25" i="27"/>
  <c r="E25" i="27"/>
  <c r="K18" i="27"/>
  <c r="K20" i="27" s="1"/>
  <c r="J18" i="27"/>
  <c r="J20" i="27" s="1"/>
  <c r="I16" i="27"/>
  <c r="H16" i="27"/>
  <c r="G16" i="27"/>
  <c r="F16" i="27"/>
  <c r="E16" i="27"/>
  <c r="G14" i="27"/>
  <c r="F14" i="27"/>
  <c r="F15" i="27" s="1"/>
  <c r="E14" i="27"/>
  <c r="I97" i="25"/>
  <c r="H97" i="25"/>
  <c r="G97" i="25"/>
  <c r="F97" i="25"/>
  <c r="I96" i="25"/>
  <c r="I25" i="16" s="1"/>
  <c r="H96" i="25"/>
  <c r="H25" i="16" s="1"/>
  <c r="G96" i="25"/>
  <c r="G25" i="16" s="1"/>
  <c r="F96" i="25"/>
  <c r="F25" i="16" s="1"/>
  <c r="I95" i="25"/>
  <c r="I24" i="16" s="1"/>
  <c r="H95" i="25"/>
  <c r="H24" i="16" s="1"/>
  <c r="G95" i="25"/>
  <c r="G24" i="16" s="1"/>
  <c r="F95" i="25"/>
  <c r="F24" i="16" s="1"/>
  <c r="I94" i="25"/>
  <c r="I23" i="16" s="1"/>
  <c r="H94" i="25"/>
  <c r="H23" i="16" s="1"/>
  <c r="G94" i="25"/>
  <c r="G23" i="16" s="1"/>
  <c r="F94" i="25"/>
  <c r="F23" i="16" s="1"/>
  <c r="I93" i="25"/>
  <c r="I22" i="16" s="1"/>
  <c r="H93" i="25"/>
  <c r="H22" i="16" s="1"/>
  <c r="G93" i="25"/>
  <c r="G22" i="16" s="1"/>
  <c r="F93" i="25"/>
  <c r="F22" i="16" s="1"/>
  <c r="E97" i="25"/>
  <c r="E96" i="25"/>
  <c r="E25" i="16" s="1"/>
  <c r="E95" i="25"/>
  <c r="E24" i="16" s="1"/>
  <c r="E94" i="25"/>
  <c r="E23" i="16" s="1"/>
  <c r="E93" i="25"/>
  <c r="E22" i="16" s="1"/>
  <c r="T68" i="25"/>
  <c r="T89" i="25" s="1"/>
  <c r="T97" i="25" s="1"/>
  <c r="S68" i="25"/>
  <c r="R68" i="25"/>
  <c r="Q68" i="25"/>
  <c r="P68" i="25"/>
  <c r="O68" i="25"/>
  <c r="O89" i="25" s="1"/>
  <c r="O97" i="25" s="1"/>
  <c r="N68" i="25"/>
  <c r="N89" i="25" s="1"/>
  <c r="N97" i="25" s="1"/>
  <c r="M68" i="25"/>
  <c r="M89" i="25" s="1"/>
  <c r="M97" i="25" s="1"/>
  <c r="L68" i="25"/>
  <c r="L89" i="25" s="1"/>
  <c r="L97" i="25" s="1"/>
  <c r="K68" i="25"/>
  <c r="K89" i="25" s="1"/>
  <c r="K97" i="25" s="1"/>
  <c r="J68" i="25"/>
  <c r="J89" i="25" s="1"/>
  <c r="J97" i="25" s="1"/>
  <c r="I68" i="25"/>
  <c r="H68" i="25"/>
  <c r="G68" i="25"/>
  <c r="F68" i="25"/>
  <c r="E68" i="25"/>
  <c r="T67" i="25"/>
  <c r="T88" i="25" s="1"/>
  <c r="T96" i="25" s="1"/>
  <c r="T25" i="16" s="1"/>
  <c r="S67" i="25"/>
  <c r="R67" i="25"/>
  <c r="Q67" i="25"/>
  <c r="P67" i="25"/>
  <c r="O67" i="25"/>
  <c r="O88" i="25" s="1"/>
  <c r="O96" i="25" s="1"/>
  <c r="O25" i="16" s="1"/>
  <c r="F13" i="47" s="1"/>
  <c r="N67" i="25"/>
  <c r="N88" i="25" s="1"/>
  <c r="N96" i="25" s="1"/>
  <c r="N25" i="16" s="1"/>
  <c r="M67" i="25"/>
  <c r="M88" i="25" s="1"/>
  <c r="M96" i="25" s="1"/>
  <c r="M25" i="16" s="1"/>
  <c r="L67" i="25"/>
  <c r="L88" i="25" s="1"/>
  <c r="L96" i="25" s="1"/>
  <c r="L25" i="16" s="1"/>
  <c r="K67" i="25"/>
  <c r="K88" i="25" s="1"/>
  <c r="K96" i="25" s="1"/>
  <c r="K25" i="16" s="1"/>
  <c r="J67" i="25"/>
  <c r="J88" i="25" s="1"/>
  <c r="J96" i="25" s="1"/>
  <c r="J25" i="16" s="1"/>
  <c r="I67" i="25"/>
  <c r="H67" i="25"/>
  <c r="G67" i="25"/>
  <c r="F67" i="25"/>
  <c r="E67" i="25"/>
  <c r="T66" i="25"/>
  <c r="T87" i="25" s="1"/>
  <c r="T95" i="25" s="1"/>
  <c r="T24" i="16" s="1"/>
  <c r="S66" i="25"/>
  <c r="R66" i="25"/>
  <c r="Q66" i="25"/>
  <c r="P66" i="25"/>
  <c r="O66" i="25"/>
  <c r="O87" i="25" s="1"/>
  <c r="O95" i="25" s="1"/>
  <c r="O24" i="16" s="1"/>
  <c r="F12" i="47" s="1"/>
  <c r="N66" i="25"/>
  <c r="N87" i="25" s="1"/>
  <c r="N95" i="25" s="1"/>
  <c r="N24" i="16" s="1"/>
  <c r="M66" i="25"/>
  <c r="M87" i="25" s="1"/>
  <c r="M95" i="25" s="1"/>
  <c r="M24" i="16" s="1"/>
  <c r="L66" i="25"/>
  <c r="L87" i="25" s="1"/>
  <c r="L95" i="25" s="1"/>
  <c r="L24" i="16" s="1"/>
  <c r="K66" i="25"/>
  <c r="K87" i="25" s="1"/>
  <c r="K95" i="25" s="1"/>
  <c r="K24" i="16" s="1"/>
  <c r="J66" i="25"/>
  <c r="J87" i="25" s="1"/>
  <c r="J95" i="25" s="1"/>
  <c r="J24" i="16" s="1"/>
  <c r="I66" i="25"/>
  <c r="H66" i="25"/>
  <c r="G66" i="25"/>
  <c r="F66" i="25"/>
  <c r="E66" i="25"/>
  <c r="T65" i="25"/>
  <c r="T86" i="25" s="1"/>
  <c r="T94" i="25" s="1"/>
  <c r="T23" i="16" s="1"/>
  <c r="S65" i="25"/>
  <c r="R65" i="25"/>
  <c r="Q65" i="25"/>
  <c r="P65" i="25"/>
  <c r="O65" i="25"/>
  <c r="O86" i="25" s="1"/>
  <c r="O94" i="25" s="1"/>
  <c r="O23" i="16" s="1"/>
  <c r="F11" i="47" s="1"/>
  <c r="N65" i="25"/>
  <c r="N86" i="25" s="1"/>
  <c r="N94" i="25" s="1"/>
  <c r="N23" i="16" s="1"/>
  <c r="M65" i="25"/>
  <c r="M86" i="25" s="1"/>
  <c r="M94" i="25" s="1"/>
  <c r="M23" i="16" s="1"/>
  <c r="L65" i="25"/>
  <c r="L86" i="25" s="1"/>
  <c r="L94" i="25" s="1"/>
  <c r="L23" i="16" s="1"/>
  <c r="K65" i="25"/>
  <c r="K86" i="25" s="1"/>
  <c r="K94" i="25" s="1"/>
  <c r="K23" i="16" s="1"/>
  <c r="J65" i="25"/>
  <c r="J86" i="25" s="1"/>
  <c r="J94" i="25" s="1"/>
  <c r="J23" i="16" s="1"/>
  <c r="I65" i="25"/>
  <c r="H65" i="25"/>
  <c r="G65" i="25"/>
  <c r="F65" i="25"/>
  <c r="E65" i="25"/>
  <c r="T64" i="25"/>
  <c r="T85" i="25" s="1"/>
  <c r="T93" i="25" s="1"/>
  <c r="T22" i="16" s="1"/>
  <c r="S64" i="25"/>
  <c r="R64" i="25"/>
  <c r="Q64" i="25"/>
  <c r="P64" i="25"/>
  <c r="O64" i="25"/>
  <c r="O85" i="25" s="1"/>
  <c r="O93" i="25" s="1"/>
  <c r="O22" i="16" s="1"/>
  <c r="F10" i="47" s="1"/>
  <c r="N64" i="25"/>
  <c r="N85" i="25" s="1"/>
  <c r="N93" i="25" s="1"/>
  <c r="N22" i="16" s="1"/>
  <c r="M64" i="25"/>
  <c r="M85" i="25" s="1"/>
  <c r="M93" i="25" s="1"/>
  <c r="M22" i="16" s="1"/>
  <c r="L64" i="25"/>
  <c r="L85" i="25" s="1"/>
  <c r="L93" i="25" s="1"/>
  <c r="L22" i="16" s="1"/>
  <c r="K64" i="25"/>
  <c r="K85" i="25" s="1"/>
  <c r="K93" i="25" s="1"/>
  <c r="K22" i="16" s="1"/>
  <c r="J64" i="25"/>
  <c r="I64" i="25"/>
  <c r="H64" i="25"/>
  <c r="G64" i="25"/>
  <c r="F64" i="25"/>
  <c r="E64" i="25"/>
  <c r="T61" i="25"/>
  <c r="T75" i="25" s="1"/>
  <c r="S61" i="25"/>
  <c r="R61" i="25"/>
  <c r="Q61" i="25"/>
  <c r="P61" i="25"/>
  <c r="O61" i="25"/>
  <c r="O75" i="25" s="1"/>
  <c r="N61" i="25"/>
  <c r="N75" i="25" s="1"/>
  <c r="M61" i="25"/>
  <c r="M75" i="25" s="1"/>
  <c r="L61" i="25"/>
  <c r="L75" i="25" s="1"/>
  <c r="K61" i="25"/>
  <c r="J61" i="25"/>
  <c r="J75" i="25" s="1"/>
  <c r="I61" i="25"/>
  <c r="H61" i="25"/>
  <c r="G61" i="25"/>
  <c r="F61" i="25"/>
  <c r="E61" i="25"/>
  <c r="T60" i="25"/>
  <c r="T74" i="25" s="1"/>
  <c r="S60" i="25"/>
  <c r="R60" i="25"/>
  <c r="R74" i="25" s="1"/>
  <c r="Q60" i="25"/>
  <c r="P60" i="25"/>
  <c r="O60" i="25"/>
  <c r="N60" i="25"/>
  <c r="N74" i="25" s="1"/>
  <c r="M60" i="25"/>
  <c r="M74" i="25" s="1"/>
  <c r="L60" i="25"/>
  <c r="L74" i="25" s="1"/>
  <c r="K60" i="25"/>
  <c r="J60" i="25"/>
  <c r="J74" i="25" s="1"/>
  <c r="I60" i="25"/>
  <c r="H60" i="25"/>
  <c r="G60" i="25"/>
  <c r="F60" i="25"/>
  <c r="E60" i="25"/>
  <c r="T59" i="25"/>
  <c r="T73" i="25" s="1"/>
  <c r="S59" i="25"/>
  <c r="R59" i="25"/>
  <c r="Q59" i="25"/>
  <c r="P59" i="25"/>
  <c r="O59" i="25"/>
  <c r="N59" i="25"/>
  <c r="M59" i="25"/>
  <c r="M73" i="25" s="1"/>
  <c r="L59" i="25"/>
  <c r="K59" i="25"/>
  <c r="J59" i="25"/>
  <c r="J73" i="25" s="1"/>
  <c r="I59" i="25"/>
  <c r="H59" i="25"/>
  <c r="G59" i="25"/>
  <c r="F59" i="25"/>
  <c r="E59" i="25"/>
  <c r="T58" i="25"/>
  <c r="T72" i="25" s="1"/>
  <c r="S58" i="25"/>
  <c r="S72" i="25" s="1"/>
  <c r="R58" i="25"/>
  <c r="Q58" i="25"/>
  <c r="P58" i="25"/>
  <c r="O58" i="25"/>
  <c r="O72" i="25" s="1"/>
  <c r="N58" i="25"/>
  <c r="N72" i="25" s="1"/>
  <c r="M58" i="25"/>
  <c r="M72" i="25" s="1"/>
  <c r="L58" i="25"/>
  <c r="K58" i="25"/>
  <c r="J58" i="25"/>
  <c r="I58" i="25"/>
  <c r="H58" i="25"/>
  <c r="G58" i="25"/>
  <c r="F58" i="25"/>
  <c r="E58" i="25"/>
  <c r="T57" i="25"/>
  <c r="T71" i="25" s="1"/>
  <c r="S57" i="25"/>
  <c r="R57" i="25"/>
  <c r="Q57" i="25"/>
  <c r="P57" i="25"/>
  <c r="O57" i="25"/>
  <c r="O71" i="25" s="1"/>
  <c r="N57" i="25"/>
  <c r="N71" i="25" s="1"/>
  <c r="M57" i="25"/>
  <c r="M71" i="25" s="1"/>
  <c r="L57" i="25"/>
  <c r="L71" i="25" s="1"/>
  <c r="K57" i="25"/>
  <c r="J57" i="25"/>
  <c r="I57" i="25"/>
  <c r="H57" i="25"/>
  <c r="G57" i="25"/>
  <c r="F57" i="25"/>
  <c r="E57" i="25"/>
  <c r="I48" i="25"/>
  <c r="G48" i="25"/>
  <c r="F48" i="25"/>
  <c r="E48" i="25"/>
  <c r="T45" i="25"/>
  <c r="S45" i="25"/>
  <c r="R45" i="25"/>
  <c r="Q45" i="25"/>
  <c r="P45" i="25"/>
  <c r="O45" i="25"/>
  <c r="N45" i="25"/>
  <c r="M45" i="25"/>
  <c r="L45" i="25"/>
  <c r="K45" i="25"/>
  <c r="J45" i="25"/>
  <c r="I45" i="25"/>
  <c r="H45" i="25"/>
  <c r="G45" i="25"/>
  <c r="F45" i="25"/>
  <c r="T44" i="25"/>
  <c r="S44" i="25"/>
  <c r="R44" i="25"/>
  <c r="Q44" i="25"/>
  <c r="P44" i="25"/>
  <c r="O44" i="25"/>
  <c r="N44" i="25"/>
  <c r="M44" i="25"/>
  <c r="L44" i="25"/>
  <c r="K44" i="25"/>
  <c r="J44" i="25"/>
  <c r="I44" i="25"/>
  <c r="H44" i="25"/>
  <c r="G44" i="25"/>
  <c r="F44" i="25"/>
  <c r="T43" i="25"/>
  <c r="S43" i="25"/>
  <c r="R43" i="25"/>
  <c r="Q43" i="25"/>
  <c r="P43" i="25"/>
  <c r="O43" i="25"/>
  <c r="N43" i="25"/>
  <c r="M43" i="25"/>
  <c r="L43" i="25"/>
  <c r="K43" i="25"/>
  <c r="J43" i="25"/>
  <c r="I43" i="25"/>
  <c r="H43" i="25"/>
  <c r="G43" i="25"/>
  <c r="F43" i="25"/>
  <c r="T42" i="25"/>
  <c r="S42" i="25"/>
  <c r="R42" i="25"/>
  <c r="Q42" i="25"/>
  <c r="P42" i="25"/>
  <c r="O42" i="25"/>
  <c r="N42" i="25"/>
  <c r="M42" i="25"/>
  <c r="L42" i="25"/>
  <c r="K42" i="25"/>
  <c r="J42" i="25"/>
  <c r="I42" i="25"/>
  <c r="H42" i="25"/>
  <c r="G42" i="25"/>
  <c r="F42" i="25"/>
  <c r="T41" i="25"/>
  <c r="S41" i="25"/>
  <c r="R41" i="25"/>
  <c r="Q41" i="25"/>
  <c r="P41" i="25"/>
  <c r="O41" i="25"/>
  <c r="N41" i="25"/>
  <c r="M41" i="25"/>
  <c r="L41" i="25"/>
  <c r="K41" i="25"/>
  <c r="J41" i="25"/>
  <c r="I41" i="25"/>
  <c r="H41" i="25"/>
  <c r="G41" i="25"/>
  <c r="F41" i="25"/>
  <c r="E45" i="25"/>
  <c r="E44" i="25"/>
  <c r="E43" i="25"/>
  <c r="E42" i="25"/>
  <c r="E41" i="25"/>
  <c r="I33" i="25"/>
  <c r="H33" i="25"/>
  <c r="I33" i="26"/>
  <c r="H33" i="26"/>
  <c r="G33" i="26"/>
  <c r="F33" i="26"/>
  <c r="I38" i="25"/>
  <c r="G38" i="25"/>
  <c r="F38" i="25"/>
  <c r="E38" i="25"/>
  <c r="I37" i="25"/>
  <c r="H37" i="25"/>
  <c r="G37" i="25"/>
  <c r="F37" i="25"/>
  <c r="E37" i="25"/>
  <c r="I34" i="25"/>
  <c r="H34" i="25"/>
  <c r="G34" i="25"/>
  <c r="F34" i="25"/>
  <c r="E34" i="25"/>
  <c r="G33" i="25"/>
  <c r="E33" i="25"/>
  <c r="T30" i="25"/>
  <c r="T31" i="25" s="1"/>
  <c r="T34" i="25" s="1"/>
  <c r="S30" i="25"/>
  <c r="S31" i="25" s="1"/>
  <c r="S34" i="25" s="1"/>
  <c r="R30" i="25"/>
  <c r="R31" i="25" s="1"/>
  <c r="R34" i="25" s="1"/>
  <c r="Q30" i="25"/>
  <c r="Q31" i="25" s="1"/>
  <c r="Q34" i="25" s="1"/>
  <c r="P30" i="25"/>
  <c r="P31" i="25" s="1"/>
  <c r="P34" i="25" s="1"/>
  <c r="O30" i="25"/>
  <c r="O31" i="25" s="1"/>
  <c r="O34" i="25" s="1"/>
  <c r="N30" i="25"/>
  <c r="N31" i="25" s="1"/>
  <c r="N34" i="25" s="1"/>
  <c r="M30" i="25"/>
  <c r="M31" i="25" s="1"/>
  <c r="M34" i="25" s="1"/>
  <c r="L30" i="25"/>
  <c r="L31" i="25" s="1"/>
  <c r="L34" i="25" s="1"/>
  <c r="K30" i="25"/>
  <c r="K31" i="25" s="1"/>
  <c r="K34" i="25" s="1"/>
  <c r="J30" i="25"/>
  <c r="J31" i="25" s="1"/>
  <c r="J34" i="25" s="1"/>
  <c r="I30" i="25"/>
  <c r="H30" i="25"/>
  <c r="G30" i="25"/>
  <c r="F30" i="25"/>
  <c r="E30" i="25"/>
  <c r="I26" i="25"/>
  <c r="H26" i="25"/>
  <c r="G26" i="25"/>
  <c r="F26" i="25"/>
  <c r="E26" i="25"/>
  <c r="I25" i="25"/>
  <c r="H25" i="25"/>
  <c r="F25" i="25"/>
  <c r="E25" i="25"/>
  <c r="K18" i="25"/>
  <c r="K20" i="25" s="1"/>
  <c r="J18" i="25"/>
  <c r="J20" i="25" s="1"/>
  <c r="I16" i="25"/>
  <c r="H16" i="25"/>
  <c r="G16" i="25"/>
  <c r="F16" i="25"/>
  <c r="E16" i="25"/>
  <c r="G14" i="25"/>
  <c r="F14" i="25"/>
  <c r="F15" i="25" s="1"/>
  <c r="E14" i="25"/>
  <c r="I34" i="26"/>
  <c r="H34" i="26"/>
  <c r="G34" i="26"/>
  <c r="F34" i="26"/>
  <c r="I38" i="26"/>
  <c r="G38" i="26"/>
  <c r="F38" i="26"/>
  <c r="I37" i="26"/>
  <c r="H37" i="26"/>
  <c r="G37" i="26"/>
  <c r="F37" i="26"/>
  <c r="E12" i="16"/>
  <c r="I65" i="30"/>
  <c r="H65" i="30"/>
  <c r="G65" i="30"/>
  <c r="F65" i="30"/>
  <c r="E65" i="30"/>
  <c r="I62" i="30"/>
  <c r="H62" i="30"/>
  <c r="G62" i="30"/>
  <c r="F62" i="30"/>
  <c r="E62" i="30"/>
  <c r="I61" i="30"/>
  <c r="H61" i="30"/>
  <c r="G61" i="30"/>
  <c r="F61" i="30"/>
  <c r="E61" i="30"/>
  <c r="I60" i="30"/>
  <c r="H60" i="30"/>
  <c r="G60" i="30"/>
  <c r="F60" i="30"/>
  <c r="E60" i="30"/>
  <c r="I57" i="30"/>
  <c r="H57" i="30"/>
  <c r="G57" i="30"/>
  <c r="F57" i="30"/>
  <c r="E57" i="30"/>
  <c r="I54" i="30"/>
  <c r="J55" i="30" s="1"/>
  <c r="J60" i="30" s="1"/>
  <c r="G54" i="30"/>
  <c r="F54" i="30"/>
  <c r="E54" i="30"/>
  <c r="I50" i="30"/>
  <c r="G50" i="30"/>
  <c r="F50" i="30"/>
  <c r="E50" i="30"/>
  <c r="I49" i="30"/>
  <c r="G49" i="30"/>
  <c r="F49" i="30"/>
  <c r="E49" i="30"/>
  <c r="I46" i="30"/>
  <c r="G46" i="30"/>
  <c r="F46" i="30"/>
  <c r="E46" i="30"/>
  <c r="I45" i="30"/>
  <c r="G45" i="30"/>
  <c r="F45" i="30"/>
  <c r="E45" i="30"/>
  <c r="I42" i="30"/>
  <c r="H42" i="30"/>
  <c r="G42" i="30"/>
  <c r="F42" i="30"/>
  <c r="E42" i="30"/>
  <c r="I41" i="30"/>
  <c r="G41" i="30"/>
  <c r="F41" i="30"/>
  <c r="E41" i="30"/>
  <c r="T38" i="30"/>
  <c r="T39" i="30" s="1"/>
  <c r="T42" i="30" s="1"/>
  <c r="S38" i="30"/>
  <c r="S39" i="30" s="1"/>
  <c r="S42" i="30" s="1"/>
  <c r="R38" i="30"/>
  <c r="R39" i="30" s="1"/>
  <c r="R42" i="30" s="1"/>
  <c r="Q38" i="30"/>
  <c r="Q39" i="30" s="1"/>
  <c r="Q42" i="30" s="1"/>
  <c r="P38" i="30"/>
  <c r="P39" i="30" s="1"/>
  <c r="P42" i="30" s="1"/>
  <c r="O38" i="30"/>
  <c r="O39" i="30" s="1"/>
  <c r="O42" i="30" s="1"/>
  <c r="N38" i="30"/>
  <c r="N39" i="30" s="1"/>
  <c r="N42" i="30" s="1"/>
  <c r="M38" i="30"/>
  <c r="M39" i="30" s="1"/>
  <c r="M42" i="30" s="1"/>
  <c r="L38" i="30"/>
  <c r="L39" i="30" s="1"/>
  <c r="L42" i="30" s="1"/>
  <c r="K38" i="30"/>
  <c r="K39" i="30" s="1"/>
  <c r="K42" i="30" s="1"/>
  <c r="J38" i="30"/>
  <c r="J39" i="30" s="1"/>
  <c r="J42" i="30" s="1"/>
  <c r="I38" i="30"/>
  <c r="H38" i="30"/>
  <c r="G38" i="30"/>
  <c r="F38" i="30"/>
  <c r="E38" i="30"/>
  <c r="I34" i="30"/>
  <c r="H34" i="30"/>
  <c r="G34" i="30"/>
  <c r="F34" i="30"/>
  <c r="E34" i="30"/>
  <c r="I33" i="30"/>
  <c r="H33" i="30"/>
  <c r="F33" i="30"/>
  <c r="E11" i="16"/>
  <c r="I65" i="17"/>
  <c r="H65" i="17"/>
  <c r="G65" i="17"/>
  <c r="F65" i="17"/>
  <c r="E65" i="17"/>
  <c r="I62" i="17"/>
  <c r="H62" i="17"/>
  <c r="G62" i="17"/>
  <c r="F62" i="17"/>
  <c r="E62" i="17"/>
  <c r="I61" i="17"/>
  <c r="H61" i="17"/>
  <c r="G61" i="17"/>
  <c r="F61" i="17"/>
  <c r="E61" i="17"/>
  <c r="I60" i="17"/>
  <c r="H60" i="17"/>
  <c r="G60" i="17"/>
  <c r="F60" i="17"/>
  <c r="E60" i="17"/>
  <c r="I57" i="17"/>
  <c r="H57" i="17"/>
  <c r="G57" i="17"/>
  <c r="F57" i="17"/>
  <c r="E57" i="17"/>
  <c r="I54" i="17"/>
  <c r="J55" i="17" s="1"/>
  <c r="J60" i="17" s="1"/>
  <c r="G54" i="17"/>
  <c r="F54" i="17"/>
  <c r="E54" i="17"/>
  <c r="I50" i="17"/>
  <c r="G50" i="17"/>
  <c r="F50" i="17"/>
  <c r="E50" i="17"/>
  <c r="I49" i="17"/>
  <c r="G49" i="17"/>
  <c r="F49" i="17"/>
  <c r="E49" i="17"/>
  <c r="I46" i="17"/>
  <c r="G46" i="17"/>
  <c r="F46" i="17"/>
  <c r="E46" i="17"/>
  <c r="I45" i="17"/>
  <c r="G45" i="17"/>
  <c r="F45" i="17"/>
  <c r="E45" i="17"/>
  <c r="I42" i="17"/>
  <c r="H42" i="17"/>
  <c r="G42" i="17"/>
  <c r="F42" i="17"/>
  <c r="E42" i="17"/>
  <c r="I41" i="17"/>
  <c r="G41" i="17"/>
  <c r="F41" i="17"/>
  <c r="E41" i="17"/>
  <c r="T38" i="17"/>
  <c r="T39" i="17" s="1"/>
  <c r="T42" i="17" s="1"/>
  <c r="S38" i="17"/>
  <c r="S39" i="17" s="1"/>
  <c r="S42" i="17" s="1"/>
  <c r="R38" i="17"/>
  <c r="R39" i="17" s="1"/>
  <c r="R42" i="17" s="1"/>
  <c r="Q38" i="17"/>
  <c r="Q39" i="17" s="1"/>
  <c r="Q42" i="17" s="1"/>
  <c r="P38" i="17"/>
  <c r="P39" i="17" s="1"/>
  <c r="P42" i="17" s="1"/>
  <c r="O38" i="17"/>
  <c r="O39" i="17" s="1"/>
  <c r="O42" i="17" s="1"/>
  <c r="N38" i="17"/>
  <c r="N39" i="17" s="1"/>
  <c r="N42" i="17" s="1"/>
  <c r="M38" i="17"/>
  <c r="M39" i="17" s="1"/>
  <c r="M42" i="17" s="1"/>
  <c r="L38" i="17"/>
  <c r="L39" i="17" s="1"/>
  <c r="L42" i="17" s="1"/>
  <c r="K38" i="17"/>
  <c r="K39" i="17" s="1"/>
  <c r="K42" i="17" s="1"/>
  <c r="J38" i="17"/>
  <c r="J39" i="17" s="1"/>
  <c r="J42" i="17" s="1"/>
  <c r="I38" i="17"/>
  <c r="H38" i="17"/>
  <c r="G38" i="17"/>
  <c r="F38" i="17"/>
  <c r="E38" i="17"/>
  <c r="I34" i="17"/>
  <c r="H34" i="17"/>
  <c r="G34" i="17"/>
  <c r="F34" i="17"/>
  <c r="E34" i="17"/>
  <c r="I33" i="17"/>
  <c r="H33" i="17"/>
  <c r="F33" i="17"/>
  <c r="I65" i="29"/>
  <c r="H65" i="29"/>
  <c r="G65" i="29"/>
  <c r="F65" i="29"/>
  <c r="E65" i="29"/>
  <c r="I54" i="29"/>
  <c r="J55" i="29" s="1"/>
  <c r="J60" i="29" s="1"/>
  <c r="G54" i="29"/>
  <c r="F54" i="29"/>
  <c r="E54" i="29"/>
  <c r="I50" i="29"/>
  <c r="G50" i="29"/>
  <c r="F50" i="29"/>
  <c r="E50" i="29"/>
  <c r="I49" i="29"/>
  <c r="G49" i="29"/>
  <c r="F49" i="29"/>
  <c r="E49" i="29"/>
  <c r="I46" i="29"/>
  <c r="G46" i="29"/>
  <c r="F46" i="29"/>
  <c r="E46" i="29"/>
  <c r="I45" i="29"/>
  <c r="G45" i="29"/>
  <c r="F45" i="29"/>
  <c r="E45" i="29"/>
  <c r="I42" i="29"/>
  <c r="H42" i="29"/>
  <c r="G42" i="29"/>
  <c r="F42" i="29"/>
  <c r="E42" i="29"/>
  <c r="I41" i="29"/>
  <c r="G41" i="29"/>
  <c r="F41" i="29"/>
  <c r="E41" i="29"/>
  <c r="T30" i="26"/>
  <c r="T31" i="26" s="1"/>
  <c r="T34" i="26" s="1"/>
  <c r="S30" i="26"/>
  <c r="S31" i="26" s="1"/>
  <c r="S34" i="26" s="1"/>
  <c r="R30" i="26"/>
  <c r="R31" i="26" s="1"/>
  <c r="R34" i="26" s="1"/>
  <c r="Q30" i="26"/>
  <c r="Q31" i="26" s="1"/>
  <c r="Q34" i="26" s="1"/>
  <c r="P30" i="26"/>
  <c r="P31" i="26" s="1"/>
  <c r="P34" i="26" s="1"/>
  <c r="O30" i="26"/>
  <c r="O31" i="26" s="1"/>
  <c r="O34" i="26" s="1"/>
  <c r="N30" i="26"/>
  <c r="N31" i="26" s="1"/>
  <c r="N34" i="26" s="1"/>
  <c r="M30" i="26"/>
  <c r="M31" i="26" s="1"/>
  <c r="M34" i="26" s="1"/>
  <c r="L30" i="26"/>
  <c r="L31" i="26" s="1"/>
  <c r="L34" i="26" s="1"/>
  <c r="K30" i="26"/>
  <c r="K31" i="26" s="1"/>
  <c r="K34" i="26" s="1"/>
  <c r="J30" i="26"/>
  <c r="J31" i="26" s="1"/>
  <c r="J34" i="26" s="1"/>
  <c r="I30" i="26"/>
  <c r="H30" i="26"/>
  <c r="G30" i="26"/>
  <c r="F30" i="26"/>
  <c r="E30" i="26"/>
  <c r="I26" i="26"/>
  <c r="H26" i="26"/>
  <c r="G26" i="26"/>
  <c r="F26" i="26"/>
  <c r="E26" i="26"/>
  <c r="I25" i="26"/>
  <c r="H25" i="26"/>
  <c r="F25" i="26"/>
  <c r="E33" i="26"/>
  <c r="E34" i="26"/>
  <c r="E37" i="26"/>
  <c r="E38" i="26"/>
  <c r="E25" i="26"/>
  <c r="K18" i="26"/>
  <c r="K20" i="26" s="1"/>
  <c r="J18" i="26"/>
  <c r="J20" i="26" s="1"/>
  <c r="I16" i="26"/>
  <c r="H16" i="26"/>
  <c r="G16" i="26"/>
  <c r="F16" i="26"/>
  <c r="E16" i="26"/>
  <c r="G14" i="26"/>
  <c r="F14" i="26"/>
  <c r="F15" i="26" s="1"/>
  <c r="E14" i="26"/>
  <c r="I29" i="30"/>
  <c r="H29" i="30"/>
  <c r="G29" i="30"/>
  <c r="F29" i="30"/>
  <c r="E29" i="30"/>
  <c r="T24" i="30"/>
  <c r="S24" i="30"/>
  <c r="R24" i="30"/>
  <c r="Q24" i="30"/>
  <c r="P24" i="30"/>
  <c r="O24" i="30"/>
  <c r="N24" i="30"/>
  <c r="M24" i="30"/>
  <c r="L24" i="30"/>
  <c r="K24" i="30"/>
  <c r="J24" i="30"/>
  <c r="I24" i="30"/>
  <c r="H24" i="30"/>
  <c r="G24" i="30"/>
  <c r="F24" i="30"/>
  <c r="E24" i="30"/>
  <c r="E33" i="30"/>
  <c r="K18" i="30"/>
  <c r="K20" i="30" s="1"/>
  <c r="J18" i="30"/>
  <c r="J20" i="30" s="1"/>
  <c r="I16" i="30"/>
  <c r="H16" i="30"/>
  <c r="G16" i="30"/>
  <c r="F16" i="30"/>
  <c r="E16" i="30"/>
  <c r="G14" i="30"/>
  <c r="F14" i="30"/>
  <c r="F15" i="30" s="1"/>
  <c r="E14" i="30"/>
  <c r="E33" i="17"/>
  <c r="K18" i="17"/>
  <c r="K20" i="17" s="1"/>
  <c r="J18" i="17"/>
  <c r="J20" i="17" s="1"/>
  <c r="I16" i="17"/>
  <c r="H16" i="17"/>
  <c r="G16" i="17"/>
  <c r="F16" i="17"/>
  <c r="E16" i="17"/>
  <c r="G14" i="17"/>
  <c r="F14" i="17"/>
  <c r="F15" i="17" s="1"/>
  <c r="E14" i="17"/>
  <c r="E14" i="29"/>
  <c r="F14" i="29"/>
  <c r="F15" i="29" s="1"/>
  <c r="G14" i="29"/>
  <c r="E16" i="29"/>
  <c r="F16" i="29"/>
  <c r="G16" i="29"/>
  <c r="H16" i="29"/>
  <c r="I16" i="29"/>
  <c r="J18" i="29"/>
  <c r="J20" i="29" s="1"/>
  <c r="K18" i="29"/>
  <c r="K20" i="29" s="1"/>
  <c r="E33" i="29"/>
  <c r="I62" i="29"/>
  <c r="H62" i="29"/>
  <c r="G62" i="29"/>
  <c r="F62" i="29"/>
  <c r="E62" i="29"/>
  <c r="I60" i="29"/>
  <c r="H60" i="29"/>
  <c r="G60" i="29"/>
  <c r="F60" i="29"/>
  <c r="E60" i="29"/>
  <c r="I57" i="29"/>
  <c r="H57" i="29"/>
  <c r="G57" i="29"/>
  <c r="F57" i="29"/>
  <c r="E57" i="29"/>
  <c r="I33" i="29"/>
  <c r="H33" i="29"/>
  <c r="F33" i="29"/>
  <c r="I29" i="17"/>
  <c r="H29" i="17"/>
  <c r="G29" i="17"/>
  <c r="F29" i="17"/>
  <c r="E29" i="17"/>
  <c r="T24" i="17"/>
  <c r="S24" i="17"/>
  <c r="R24" i="17"/>
  <c r="Q24" i="17"/>
  <c r="P24" i="17"/>
  <c r="O24" i="17"/>
  <c r="N24" i="17"/>
  <c r="M24" i="17"/>
  <c r="L24" i="17"/>
  <c r="K24" i="17"/>
  <c r="J24" i="17"/>
  <c r="I24" i="17"/>
  <c r="H24" i="17"/>
  <c r="G24" i="17"/>
  <c r="F24" i="17"/>
  <c r="E24" i="17"/>
  <c r="I61" i="29"/>
  <c r="H61" i="29"/>
  <c r="G61" i="29"/>
  <c r="F61" i="29"/>
  <c r="E61" i="29"/>
  <c r="I29" i="29"/>
  <c r="H29" i="29"/>
  <c r="G29" i="29"/>
  <c r="F29" i="29"/>
  <c r="E29" i="29"/>
  <c r="T38" i="29"/>
  <c r="T39" i="29" s="1"/>
  <c r="T42" i="29" s="1"/>
  <c r="S38" i="29"/>
  <c r="S39" i="29" s="1"/>
  <c r="S42" i="29" s="1"/>
  <c r="R38" i="29"/>
  <c r="R39" i="29" s="1"/>
  <c r="R42" i="29" s="1"/>
  <c r="Q38" i="29"/>
  <c r="Q39" i="29" s="1"/>
  <c r="Q42" i="29" s="1"/>
  <c r="P38" i="29"/>
  <c r="P39" i="29" s="1"/>
  <c r="P42" i="29" s="1"/>
  <c r="O38" i="29"/>
  <c r="O39" i="29" s="1"/>
  <c r="O42" i="29" s="1"/>
  <c r="N38" i="29"/>
  <c r="N39" i="29" s="1"/>
  <c r="N42" i="29" s="1"/>
  <c r="M38" i="29"/>
  <c r="M39" i="29" s="1"/>
  <c r="M42" i="29" s="1"/>
  <c r="L38" i="29"/>
  <c r="L39" i="29" s="1"/>
  <c r="L42" i="29" s="1"/>
  <c r="K38" i="29"/>
  <c r="K39" i="29" s="1"/>
  <c r="K42" i="29" s="1"/>
  <c r="J38" i="29"/>
  <c r="J39" i="29" s="1"/>
  <c r="J42" i="29" s="1"/>
  <c r="I38" i="29"/>
  <c r="H38" i="29"/>
  <c r="G38" i="29"/>
  <c r="F38" i="29"/>
  <c r="E38" i="29"/>
  <c r="I34" i="29"/>
  <c r="H34" i="29"/>
  <c r="G34" i="29"/>
  <c r="F34" i="29"/>
  <c r="E34" i="29"/>
  <c r="I26" i="29"/>
  <c r="G26" i="29"/>
  <c r="F26" i="29"/>
  <c r="E26" i="29"/>
  <c r="T24" i="29"/>
  <c r="S24" i="29"/>
  <c r="R24" i="29"/>
  <c r="Q24" i="29"/>
  <c r="P24" i="29"/>
  <c r="O24" i="29"/>
  <c r="N24" i="29"/>
  <c r="M24" i="29"/>
  <c r="L24" i="29"/>
  <c r="K24" i="29"/>
  <c r="J24" i="29"/>
  <c r="I24" i="29"/>
  <c r="H24" i="29"/>
  <c r="G24" i="29"/>
  <c r="F24" i="29"/>
  <c r="E24" i="29"/>
  <c r="E25" i="29" s="1"/>
  <c r="L72" i="25" l="1"/>
  <c r="L73" i="25"/>
  <c r="R75" i="25"/>
  <c r="N73" i="25"/>
  <c r="S75" i="25"/>
  <c r="K72" i="25"/>
  <c r="K73" i="25"/>
  <c r="S73" i="25"/>
  <c r="K75" i="25"/>
  <c r="R73" i="25"/>
  <c r="K71" i="25"/>
  <c r="Q75" i="25"/>
  <c r="Q73" i="25"/>
  <c r="Q71" i="25"/>
  <c r="Q74" i="25"/>
  <c r="Q72" i="25"/>
  <c r="S74" i="25"/>
  <c r="O74" i="25"/>
  <c r="J72" i="25"/>
  <c r="R71" i="25"/>
  <c r="J71" i="25"/>
  <c r="O73" i="25"/>
  <c r="R72" i="25"/>
  <c r="E26" i="16"/>
  <c r="J26" i="16"/>
  <c r="F26" i="16"/>
  <c r="K26" i="16"/>
  <c r="G26" i="16"/>
  <c r="L26" i="16"/>
  <c r="T26" i="16"/>
  <c r="H26" i="16"/>
  <c r="M26" i="16"/>
  <c r="I26" i="16"/>
  <c r="N26" i="16"/>
  <c r="O26" i="16"/>
  <c r="F14" i="47" s="1"/>
  <c r="P75" i="25"/>
  <c r="S71" i="25"/>
  <c r="P74" i="25"/>
  <c r="P73" i="25"/>
  <c r="P72" i="25"/>
  <c r="P71" i="25"/>
  <c r="K74" i="25"/>
  <c r="K33" i="29"/>
  <c r="J33" i="29"/>
  <c r="J25" i="26"/>
  <c r="K25" i="26"/>
  <c r="J25" i="25"/>
  <c r="K25" i="25"/>
  <c r="J85" i="25"/>
  <c r="J93" i="25" s="1"/>
  <c r="J22" i="16" s="1"/>
  <c r="J25" i="27"/>
  <c r="K25" i="27"/>
  <c r="J57" i="29"/>
  <c r="K57" i="29"/>
  <c r="H25" i="30"/>
  <c r="H25" i="17"/>
  <c r="H25" i="31"/>
  <c r="J33" i="17"/>
  <c r="J57" i="17"/>
  <c r="K57" i="17"/>
  <c r="K33" i="17"/>
  <c r="J33" i="30"/>
  <c r="J57" i="30"/>
  <c r="K33" i="30"/>
  <c r="K57" i="30"/>
  <c r="J33" i="31"/>
  <c r="J57" i="31"/>
  <c r="K33" i="31"/>
  <c r="K57" i="31"/>
  <c r="H25" i="29"/>
  <c r="G43" i="27" l="1"/>
  <c r="E43" i="27"/>
  <c r="T15" i="32"/>
  <c r="S15" i="32"/>
  <c r="R15" i="32"/>
  <c r="M15" i="32"/>
  <c r="L15" i="32"/>
  <c r="K15" i="32"/>
  <c r="J15" i="32"/>
  <c r="G15" i="32"/>
  <c r="E15" i="32"/>
  <c r="T11" i="32"/>
  <c r="S11" i="32"/>
  <c r="R11" i="32"/>
  <c r="M11" i="32"/>
  <c r="L11" i="32"/>
  <c r="K11" i="32"/>
  <c r="G11" i="32"/>
  <c r="E11" i="32"/>
  <c r="E5" i="32"/>
  <c r="E4" i="32"/>
  <c r="E3" i="32"/>
  <c r="E2" i="32"/>
  <c r="H1" i="32"/>
  <c r="A1" i="32"/>
  <c r="G16" i="16" l="1"/>
  <c r="G42" i="27"/>
  <c r="E42" i="27"/>
  <c r="E4" i="19" l="1"/>
  <c r="E86" i="24" l="1"/>
  <c r="G86" i="24"/>
  <c r="F86" i="24"/>
  <c r="G85" i="24"/>
  <c r="F85" i="24"/>
  <c r="E5" i="31"/>
  <c r="E4" i="31"/>
  <c r="E3" i="31"/>
  <c r="E2" i="31"/>
  <c r="E5" i="16"/>
  <c r="E4" i="16"/>
  <c r="E3" i="16"/>
  <c r="E2" i="16"/>
  <c r="E5" i="27"/>
  <c r="E4" i="27"/>
  <c r="E3" i="27"/>
  <c r="E2" i="27"/>
  <c r="E5" i="25"/>
  <c r="E4" i="25"/>
  <c r="E3" i="25"/>
  <c r="E2" i="25"/>
  <c r="E5" i="26"/>
  <c r="E4" i="26"/>
  <c r="E3" i="26"/>
  <c r="E2" i="26"/>
  <c r="E5" i="29"/>
  <c r="E4" i="29"/>
  <c r="E3" i="29"/>
  <c r="E2" i="29"/>
  <c r="E5" i="17"/>
  <c r="E4" i="17"/>
  <c r="E3" i="17"/>
  <c r="E2" i="17"/>
  <c r="F87" i="24" l="1"/>
  <c r="E5" i="19" l="1"/>
  <c r="E3" i="19"/>
  <c r="E2" i="19"/>
  <c r="E25" i="31"/>
  <c r="G26" i="31"/>
  <c r="E26" i="31"/>
  <c r="H1" i="31"/>
  <c r="A1" i="31"/>
  <c r="E25" i="30"/>
  <c r="E5" i="30"/>
  <c r="E4" i="30"/>
  <c r="E3" i="30"/>
  <c r="E2" i="30"/>
  <c r="H1" i="30"/>
  <c r="A1" i="30"/>
  <c r="H1" i="29"/>
  <c r="A1" i="29"/>
  <c r="H1" i="16"/>
  <c r="H1" i="27"/>
  <c r="H1" i="25"/>
  <c r="H1" i="26"/>
  <c r="H1" i="17"/>
  <c r="H1" i="24"/>
  <c r="E47" i="27" l="1"/>
  <c r="A1" i="27"/>
  <c r="G42" i="26"/>
  <c r="J42" i="26"/>
  <c r="K42" i="26"/>
  <c r="L42" i="26"/>
  <c r="M42" i="26"/>
  <c r="N42" i="26"/>
  <c r="O42" i="26"/>
  <c r="P42" i="26"/>
  <c r="Q42" i="26"/>
  <c r="R42" i="26"/>
  <c r="S42" i="26"/>
  <c r="T42" i="26"/>
  <c r="E42" i="26"/>
  <c r="A1" i="26"/>
  <c r="A1" i="25" l="1"/>
  <c r="E28" i="24"/>
  <c r="J10" i="8" l="1"/>
  <c r="E25" i="17"/>
  <c r="J9" i="32" l="1"/>
  <c r="J10" i="32" s="1"/>
  <c r="J12" i="32" s="1"/>
  <c r="J5" i="48"/>
  <c r="J5" i="32"/>
  <c r="J5" i="44"/>
  <c r="J5" i="43"/>
  <c r="N15" i="32"/>
  <c r="N11" i="32"/>
  <c r="J5" i="19"/>
  <c r="J5" i="31"/>
  <c r="J5" i="16"/>
  <c r="J5" i="27"/>
  <c r="J5" i="25"/>
  <c r="J5" i="26"/>
  <c r="J5" i="29"/>
  <c r="J5" i="17"/>
  <c r="J5" i="30"/>
  <c r="J13" i="8"/>
  <c r="J14" i="8" s="1"/>
  <c r="J14" i="32" l="1"/>
  <c r="J16" i="32" s="1"/>
  <c r="J26" i="26" s="1"/>
  <c r="J27" i="26" s="1"/>
  <c r="J61" i="17"/>
  <c r="J61" i="31"/>
  <c r="J29" i="31"/>
  <c r="J29" i="30"/>
  <c r="J29" i="29"/>
  <c r="J61" i="29"/>
  <c r="J29" i="17"/>
  <c r="J61" i="30"/>
  <c r="O15" i="32"/>
  <c r="O11" i="32"/>
  <c r="J43" i="27" l="1"/>
  <c r="J44" i="27" s="1"/>
  <c r="J48" i="27" s="1"/>
  <c r="J49" i="27" s="1"/>
  <c r="J16" i="16" s="1"/>
  <c r="J34" i="29"/>
  <c r="J35" i="29" s="1"/>
  <c r="J41" i="29" s="1"/>
  <c r="J43" i="29" s="1"/>
  <c r="J46" i="29" s="1"/>
  <c r="J34" i="31"/>
  <c r="J35" i="31" s="1"/>
  <c r="J45" i="31" s="1"/>
  <c r="J34" i="17"/>
  <c r="J35" i="17" s="1"/>
  <c r="J41" i="17" s="1"/>
  <c r="J43" i="17" s="1"/>
  <c r="J46" i="17" s="1"/>
  <c r="J26" i="27"/>
  <c r="J27" i="27" s="1"/>
  <c r="J37" i="27" s="1"/>
  <c r="J34" i="30"/>
  <c r="J35" i="30" s="1"/>
  <c r="J45" i="30" s="1"/>
  <c r="J26" i="25"/>
  <c r="J27" i="25" s="1"/>
  <c r="J37" i="25" s="1"/>
  <c r="J33" i="26"/>
  <c r="J35" i="26" s="1"/>
  <c r="J38" i="26" s="1"/>
  <c r="J37" i="26"/>
  <c r="P15" i="32"/>
  <c r="P11" i="32"/>
  <c r="G87" i="24"/>
  <c r="E87" i="24"/>
  <c r="E85" i="24"/>
  <c r="J41" i="31" l="1"/>
  <c r="J43" i="31" s="1"/>
  <c r="J46" i="31" s="1"/>
  <c r="J47" i="31" s="1"/>
  <c r="J50" i="31" s="1"/>
  <c r="J45" i="29"/>
  <c r="J47" i="29" s="1"/>
  <c r="J50" i="29" s="1"/>
  <c r="J41" i="30"/>
  <c r="J43" i="30" s="1"/>
  <c r="J46" i="30" s="1"/>
  <c r="J47" i="30" s="1"/>
  <c r="J50" i="30" s="1"/>
  <c r="J45" i="17"/>
  <c r="J47" i="17" s="1"/>
  <c r="J50" i="17" s="1"/>
  <c r="J33" i="25"/>
  <c r="J35" i="25" s="1"/>
  <c r="J38" i="25" s="1"/>
  <c r="J39" i="25" s="1"/>
  <c r="J48" i="25" s="1"/>
  <c r="J33" i="27"/>
  <c r="J35" i="27" s="1"/>
  <c r="J38" i="27" s="1"/>
  <c r="J39" i="27" s="1"/>
  <c r="J42" i="27" s="1"/>
  <c r="J39" i="26"/>
  <c r="J43" i="26" s="1"/>
  <c r="J44" i="26" s="1"/>
  <c r="J19" i="16" s="1"/>
  <c r="Q15" i="32"/>
  <c r="Q11" i="32"/>
  <c r="F66" i="24"/>
  <c r="F67" i="24"/>
  <c r="F68" i="24"/>
  <c r="F69" i="24"/>
  <c r="F70" i="24"/>
  <c r="F71" i="24"/>
  <c r="F65" i="24"/>
  <c r="E70" i="24"/>
  <c r="E71" i="24"/>
  <c r="E66" i="24"/>
  <c r="E67" i="24"/>
  <c r="E68" i="24"/>
  <c r="E69" i="24"/>
  <c r="E65" i="24"/>
  <c r="D64" i="24"/>
  <c r="F46" i="24"/>
  <c r="F44" i="24"/>
  <c r="F45" i="24"/>
  <c r="F47" i="24"/>
  <c r="F48" i="24"/>
  <c r="F49" i="24"/>
  <c r="F43" i="24"/>
  <c r="E44" i="24"/>
  <c r="E45" i="24"/>
  <c r="E46" i="24"/>
  <c r="E47" i="24"/>
  <c r="E48" i="24"/>
  <c r="E49" i="24"/>
  <c r="E43" i="24"/>
  <c r="D42" i="24"/>
  <c r="F19" i="24"/>
  <c r="F20" i="24"/>
  <c r="F18" i="24"/>
  <c r="F24" i="24"/>
  <c r="F25" i="24"/>
  <c r="F26" i="24"/>
  <c r="F27" i="24"/>
  <c r="F28" i="24"/>
  <c r="F29" i="24"/>
  <c r="F23" i="24"/>
  <c r="E24" i="24"/>
  <c r="E25" i="24"/>
  <c r="E26" i="24"/>
  <c r="E27" i="24"/>
  <c r="E29" i="24"/>
  <c r="E23" i="24"/>
  <c r="D8" i="24"/>
  <c r="D17" i="24"/>
  <c r="D22" i="24"/>
  <c r="E19" i="24"/>
  <c r="E20" i="24"/>
  <c r="E18" i="24"/>
  <c r="F10" i="24"/>
  <c r="F11" i="24"/>
  <c r="F13" i="24"/>
  <c r="F14" i="24"/>
  <c r="F15" i="24"/>
  <c r="F9" i="24"/>
  <c r="E10" i="24"/>
  <c r="E11" i="24"/>
  <c r="E12" i="24"/>
  <c r="E13" i="24"/>
  <c r="E14" i="24"/>
  <c r="E15" i="24"/>
  <c r="E9" i="24"/>
  <c r="A1" i="24"/>
  <c r="J50" i="25" l="1"/>
  <c r="J78" i="25" s="1"/>
  <c r="J55" i="25"/>
  <c r="J83" i="25" s="1"/>
  <c r="J53" i="25"/>
  <c r="J81" i="25" s="1"/>
  <c r="J51" i="25"/>
  <c r="J79" i="25" s="1"/>
  <c r="J54" i="25"/>
  <c r="J82" i="25" s="1"/>
  <c r="J52" i="25"/>
  <c r="J80" i="25" s="1"/>
  <c r="F36" i="24"/>
  <c r="F56" i="24" s="1"/>
  <c r="F78" i="24" s="1"/>
  <c r="F126" i="24" s="1"/>
  <c r="F37" i="24"/>
  <c r="F57" i="24" s="1"/>
  <c r="F79" i="24" s="1"/>
  <c r="F127" i="24" s="1"/>
  <c r="F90" i="24"/>
  <c r="F94" i="24"/>
  <c r="F92" i="24"/>
  <c r="F93" i="24"/>
  <c r="F98" i="24"/>
  <c r="F91" i="24"/>
  <c r="F97" i="24"/>
  <c r="F32" i="24"/>
  <c r="F52" i="24" s="1"/>
  <c r="F35" i="24"/>
  <c r="F55" i="24" s="1"/>
  <c r="F77" i="24" s="1"/>
  <c r="F125" i="24" s="1"/>
  <c r="F38" i="24"/>
  <c r="H58" i="24" s="1"/>
  <c r="F80" i="24" s="1"/>
  <c r="F128" i="24" s="1"/>
  <c r="F34" i="24"/>
  <c r="F33" i="24"/>
  <c r="F139" i="24" l="1"/>
  <c r="F10" i="31" s="1"/>
  <c r="F138" i="24"/>
  <c r="F10" i="25" s="1"/>
  <c r="F136" i="24"/>
  <c r="F10" i="27" s="1"/>
  <c r="F137" i="24"/>
  <c r="F10" i="26" s="1"/>
  <c r="F53" i="24"/>
  <c r="F75" i="24" s="1"/>
  <c r="F123" i="24" s="1"/>
  <c r="F105" i="24"/>
  <c r="F43" i="16" s="1"/>
  <c r="F102" i="24"/>
  <c r="F40" i="16" s="1"/>
  <c r="F106" i="24"/>
  <c r="F44" i="16" s="1"/>
  <c r="F104" i="24"/>
  <c r="F42" i="16" s="1"/>
  <c r="F103" i="24"/>
  <c r="F41" i="16" s="1"/>
  <c r="F107" i="24"/>
  <c r="F101" i="24"/>
  <c r="F39" i="16" s="1"/>
  <c r="F74" i="24"/>
  <c r="F122" i="24" s="1"/>
  <c r="F54" i="24"/>
  <c r="F76" i="24" s="1"/>
  <c r="F124" i="24" s="1"/>
  <c r="H1" i="19"/>
  <c r="F135" i="24" l="1"/>
  <c r="F10" i="30" s="1"/>
  <c r="F133" i="24"/>
  <c r="F134" i="24"/>
  <c r="F10" i="17" s="1"/>
  <c r="J58" i="17" s="1"/>
  <c r="K58" i="17" s="1"/>
  <c r="J50" i="16"/>
  <c r="J51" i="16"/>
  <c r="J53" i="16"/>
  <c r="J52" i="16"/>
  <c r="J49" i="16"/>
  <c r="F108" i="24"/>
  <c r="F46" i="16" s="1"/>
  <c r="F45" i="16"/>
  <c r="J58" i="31"/>
  <c r="K58" i="31" s="1"/>
  <c r="E1" i="22"/>
  <c r="A1" i="22"/>
  <c r="A1" i="19"/>
  <c r="J54" i="16" l="1"/>
  <c r="J55" i="16"/>
  <c r="J48" i="16"/>
  <c r="F10" i="29"/>
  <c r="J58" i="29" s="1"/>
  <c r="K58" i="29" s="1"/>
  <c r="F140" i="24"/>
  <c r="J58" i="30"/>
  <c r="K58" i="30" s="1"/>
  <c r="G107" i="24"/>
  <c r="G45" i="16" s="1"/>
  <c r="G103" i="24"/>
  <c r="G41" i="16" s="1"/>
  <c r="G106" i="24"/>
  <c r="G44" i="16" s="1"/>
  <c r="G102" i="24"/>
  <c r="G40" i="16" s="1"/>
  <c r="G105" i="24"/>
  <c r="G43" i="16" s="1"/>
  <c r="G101" i="24"/>
  <c r="G39" i="16" s="1"/>
  <c r="G104" i="24"/>
  <c r="G42" i="16" s="1"/>
  <c r="G78" i="24"/>
  <c r="G74" i="24"/>
  <c r="G58" i="24"/>
  <c r="G54" i="24"/>
  <c r="G76" i="24"/>
  <c r="G56" i="24"/>
  <c r="G79" i="24"/>
  <c r="G75" i="24"/>
  <c r="G55" i="24"/>
  <c r="G77" i="24"/>
  <c r="G57" i="24"/>
  <c r="G53" i="24"/>
  <c r="G80" i="24"/>
  <c r="G52" i="24"/>
  <c r="G33" i="24"/>
  <c r="G37" i="24"/>
  <c r="G34" i="24"/>
  <c r="G38" i="24"/>
  <c r="G36" i="24"/>
  <c r="G35" i="24"/>
  <c r="G32" i="24"/>
  <c r="G36" i="19"/>
  <c r="G24" i="24" s="1"/>
  <c r="G40" i="19"/>
  <c r="G28" i="24" s="1"/>
  <c r="G37" i="19"/>
  <c r="G25" i="24" s="1"/>
  <c r="G41" i="19"/>
  <c r="G29" i="24" s="1"/>
  <c r="G38" i="19"/>
  <c r="G26" i="24" s="1"/>
  <c r="G35" i="19"/>
  <c r="G23" i="24" s="1"/>
  <c r="G39" i="19"/>
  <c r="G27" i="24" s="1"/>
  <c r="G53" i="19"/>
  <c r="G49" i="24" s="1"/>
  <c r="G32" i="19"/>
  <c r="G20" i="24" s="1"/>
  <c r="G27" i="19"/>
  <c r="G15" i="24" s="1"/>
  <c r="G59" i="19"/>
  <c r="G68" i="24" s="1"/>
  <c r="G57" i="19"/>
  <c r="G66" i="24" s="1"/>
  <c r="G61" i="19"/>
  <c r="G70" i="24" s="1"/>
  <c r="G56" i="19"/>
  <c r="G65" i="24" s="1"/>
  <c r="G60" i="19"/>
  <c r="G69" i="24" s="1"/>
  <c r="G58" i="19"/>
  <c r="G67" i="24" s="1"/>
  <c r="G62" i="19"/>
  <c r="G71" i="24" s="1"/>
  <c r="G26" i="19"/>
  <c r="G14" i="24" s="1"/>
  <c r="G23" i="19"/>
  <c r="G11" i="24" s="1"/>
  <c r="G22" i="19"/>
  <c r="G10" i="24" s="1"/>
  <c r="G50" i="19"/>
  <c r="G46" i="24" s="1"/>
  <c r="G21" i="19"/>
  <c r="G9" i="24" s="1"/>
  <c r="G25" i="19"/>
  <c r="G13" i="24" s="1"/>
  <c r="G31" i="19"/>
  <c r="G19" i="24" s="1"/>
  <c r="G24" i="19"/>
  <c r="G12" i="24" s="1"/>
  <c r="G47" i="19"/>
  <c r="G43" i="24" s="1"/>
  <c r="G51" i="19"/>
  <c r="G47" i="24" s="1"/>
  <c r="G48" i="19"/>
  <c r="G44" i="24" s="1"/>
  <c r="G52" i="19"/>
  <c r="G48" i="24" s="1"/>
  <c r="G30" i="19"/>
  <c r="G18" i="24" s="1"/>
  <c r="G49" i="19"/>
  <c r="G45" i="24" s="1"/>
  <c r="K66" i="31" l="1"/>
  <c r="K62" i="31"/>
  <c r="K63" i="31" s="1"/>
  <c r="K65" i="31" s="1"/>
  <c r="K66" i="17"/>
  <c r="K62" i="17"/>
  <c r="K63" i="17" s="1"/>
  <c r="K65" i="17" s="1"/>
  <c r="J66" i="17"/>
  <c r="J62" i="17"/>
  <c r="J63" i="17" s="1"/>
  <c r="J65" i="17" s="1"/>
  <c r="J66" i="31"/>
  <c r="J67" i="31" s="1"/>
  <c r="J13" i="16" s="1"/>
  <c r="J62" i="31"/>
  <c r="J63" i="31" s="1"/>
  <c r="J65" i="31" s="1"/>
  <c r="J66" i="29"/>
  <c r="J67" i="29" s="1"/>
  <c r="J10" i="16" s="1"/>
  <c r="G135" i="24"/>
  <c r="G10" i="30" s="1"/>
  <c r="G20" i="30" s="1"/>
  <c r="G33" i="30" s="1"/>
  <c r="G134" i="24"/>
  <c r="G10" i="17" s="1"/>
  <c r="G20" i="17" s="1"/>
  <c r="G137" i="24"/>
  <c r="G10" i="26" s="1"/>
  <c r="G20" i="26" s="1"/>
  <c r="G25" i="26" s="1"/>
  <c r="G138" i="24"/>
  <c r="G10" i="25" s="1"/>
  <c r="G20" i="25" s="1"/>
  <c r="G25" i="25" s="1"/>
  <c r="G139" i="24"/>
  <c r="G10" i="31" s="1"/>
  <c r="G20" i="31" s="1"/>
  <c r="G33" i="31" s="1"/>
  <c r="G136" i="24"/>
  <c r="G10" i="27" s="1"/>
  <c r="G20" i="27" s="1"/>
  <c r="G133" i="24"/>
  <c r="G10" i="29" s="1"/>
  <c r="G20" i="29" s="1"/>
  <c r="G33" i="29" s="1"/>
  <c r="A1" i="17"/>
  <c r="K67" i="31" l="1"/>
  <c r="K13" i="16" s="1"/>
  <c r="K67" i="17"/>
  <c r="K11" i="16" s="1"/>
  <c r="J66" i="30"/>
  <c r="J67" i="30" s="1"/>
  <c r="J12" i="16" s="1"/>
  <c r="J62" i="30"/>
  <c r="J63" i="30" s="1"/>
  <c r="J65" i="30" s="1"/>
  <c r="K66" i="30"/>
  <c r="K62" i="30"/>
  <c r="K63" i="30" s="1"/>
  <c r="K65" i="30" s="1"/>
  <c r="J67" i="17"/>
  <c r="J11" i="16" s="1"/>
  <c r="J62" i="29"/>
  <c r="J63" i="29" s="1"/>
  <c r="J65" i="29" s="1"/>
  <c r="K62" i="29"/>
  <c r="K63" i="29" s="1"/>
  <c r="K65" i="29" s="1"/>
  <c r="K66" i="29"/>
  <c r="G25" i="27"/>
  <c r="G33" i="17"/>
  <c r="K67" i="30" l="1"/>
  <c r="K12" i="16" s="1"/>
  <c r="A1" i="16"/>
  <c r="F81" i="8" l="1"/>
  <c r="E81" i="8"/>
  <c r="G81" i="8"/>
  <c r="E82" i="8"/>
  <c r="G82" i="8"/>
  <c r="F82" i="8" l="1"/>
  <c r="A1" i="8"/>
  <c r="E2" i="8"/>
  <c r="E3" i="8"/>
  <c r="E4" i="8"/>
  <c r="E5" i="8"/>
  <c r="J5" i="8"/>
  <c r="E13" i="8"/>
  <c r="G13" i="8"/>
  <c r="H13" i="8"/>
  <c r="I13" i="8"/>
  <c r="E16" i="8"/>
  <c r="G16" i="8"/>
  <c r="E19" i="8"/>
  <c r="G19" i="8"/>
  <c r="E20" i="8"/>
  <c r="F20" i="8"/>
  <c r="G20" i="8"/>
  <c r="I20" i="8"/>
  <c r="E24" i="8"/>
  <c r="F24" i="8"/>
  <c r="G24" i="8"/>
  <c r="H24" i="8"/>
  <c r="I24" i="8"/>
  <c r="E25" i="8"/>
  <c r="F25" i="8"/>
  <c r="G25" i="8"/>
  <c r="H25" i="8"/>
  <c r="I25" i="8"/>
  <c r="E31" i="8"/>
  <c r="G31" i="8"/>
  <c r="E32" i="8"/>
  <c r="F32" i="8"/>
  <c r="G32" i="8"/>
  <c r="H32" i="8"/>
  <c r="I32" i="8"/>
  <c r="E37" i="8"/>
  <c r="G37" i="8"/>
  <c r="E38" i="8"/>
  <c r="F38" i="8"/>
  <c r="G38" i="8"/>
  <c r="H38" i="8"/>
  <c r="I38" i="8"/>
  <c r="E44" i="8"/>
  <c r="F44" i="8"/>
  <c r="G44" i="8"/>
  <c r="I44" i="8"/>
  <c r="J45" i="8" s="1"/>
  <c r="E47" i="8"/>
  <c r="G47" i="8"/>
  <c r="E48" i="8"/>
  <c r="F48" i="8"/>
  <c r="G48" i="8"/>
  <c r="H48" i="8"/>
  <c r="I48" i="8"/>
  <c r="E51" i="8"/>
  <c r="F51" i="8"/>
  <c r="G51" i="8"/>
  <c r="I51" i="8"/>
  <c r="E52" i="8"/>
  <c r="F52" i="8"/>
  <c r="G52" i="8"/>
  <c r="I52" i="8"/>
  <c r="E56" i="8"/>
  <c r="F56" i="8"/>
  <c r="G56" i="8"/>
  <c r="I56" i="8"/>
  <c r="E57" i="8"/>
  <c r="F57" i="8"/>
  <c r="G57" i="8"/>
  <c r="I57" i="8"/>
  <c r="E63" i="8"/>
  <c r="F63" i="8"/>
  <c r="G63" i="8"/>
  <c r="I63" i="8"/>
  <c r="J64" i="8" s="1"/>
  <c r="J66" i="8" s="1"/>
  <c r="J67" i="8" s="1"/>
  <c r="E66" i="8"/>
  <c r="F66" i="8"/>
  <c r="G66" i="8"/>
  <c r="I66" i="8"/>
  <c r="E73" i="8"/>
  <c r="G73" i="8"/>
  <c r="E74" i="8"/>
  <c r="G74" i="8"/>
  <c r="E75" i="8"/>
  <c r="G75" i="8"/>
  <c r="E76" i="8"/>
  <c r="G76" i="8"/>
  <c r="E83" i="8"/>
  <c r="F83" i="8"/>
  <c r="G83" i="8"/>
  <c r="H83" i="8"/>
  <c r="I83" i="8"/>
  <c r="E84" i="8"/>
  <c r="F84" i="8"/>
  <c r="G84" i="8"/>
  <c r="I84" i="8"/>
  <c r="J26" i="30" l="1"/>
  <c r="J30" i="30" s="1"/>
  <c r="J26" i="17"/>
  <c r="J30" i="17" s="1"/>
  <c r="J26" i="29"/>
  <c r="J30" i="29" s="1"/>
  <c r="J26" i="31"/>
  <c r="J30" i="31" s="1"/>
  <c r="J49" i="31" s="1"/>
  <c r="J51" i="31" s="1"/>
  <c r="J51" i="8"/>
  <c r="J53" i="8" s="1"/>
  <c r="J57" i="8" s="1"/>
  <c r="F31" i="8"/>
  <c r="F16" i="8"/>
  <c r="F17" i="8" s="1"/>
  <c r="F19" i="8" s="1"/>
  <c r="F37" i="8"/>
  <c r="F47" i="8"/>
  <c r="K10" i="8"/>
  <c r="K9" i="32" l="1"/>
  <c r="K10" i="32" s="1"/>
  <c r="K14" i="32" s="1"/>
  <c r="K16" i="32" s="1"/>
  <c r="K5" i="48"/>
  <c r="K5" i="32"/>
  <c r="K5" i="44"/>
  <c r="K5" i="43"/>
  <c r="J49" i="30"/>
  <c r="J51" i="30" s="1"/>
  <c r="J54" i="31"/>
  <c r="K55" i="31" s="1"/>
  <c r="K60" i="31" s="1"/>
  <c r="J49" i="17"/>
  <c r="J51" i="17" s="1"/>
  <c r="J49" i="29"/>
  <c r="J51" i="29" s="1"/>
  <c r="K5" i="19"/>
  <c r="K5" i="31"/>
  <c r="K5" i="16"/>
  <c r="K5" i="27"/>
  <c r="K5" i="25"/>
  <c r="K5" i="26"/>
  <c r="K5" i="29"/>
  <c r="K5" i="17"/>
  <c r="K5" i="30"/>
  <c r="J20" i="8"/>
  <c r="J21" i="8" s="1"/>
  <c r="J84" i="8"/>
  <c r="J85" i="8" s="1"/>
  <c r="K5" i="8"/>
  <c r="K13" i="8"/>
  <c r="K14" i="8" s="1"/>
  <c r="L10" i="8"/>
  <c r="K12" i="32" l="1"/>
  <c r="K29" i="17" s="1"/>
  <c r="J34" i="16"/>
  <c r="J35" i="16" s="1"/>
  <c r="K36" i="16" s="1"/>
  <c r="J4" i="48"/>
  <c r="L9" i="32"/>
  <c r="L10" i="32" s="1"/>
  <c r="L14" i="32" s="1"/>
  <c r="L16" i="32" s="1"/>
  <c r="L5" i="48"/>
  <c r="K34" i="30"/>
  <c r="K35" i="30" s="1"/>
  <c r="K34" i="17"/>
  <c r="K35" i="17" s="1"/>
  <c r="K26" i="26"/>
  <c r="K27" i="26" s="1"/>
  <c r="K34" i="29"/>
  <c r="K35" i="29" s="1"/>
  <c r="K26" i="27"/>
  <c r="K27" i="27" s="1"/>
  <c r="K43" i="27"/>
  <c r="K44" i="27" s="1"/>
  <c r="K48" i="27" s="1"/>
  <c r="K49" i="27" s="1"/>
  <c r="K16" i="16" s="1"/>
  <c r="K34" i="31"/>
  <c r="K35" i="31" s="1"/>
  <c r="K26" i="25"/>
  <c r="K27" i="25" s="1"/>
  <c r="L5" i="32"/>
  <c r="L5" i="44"/>
  <c r="L5" i="43"/>
  <c r="J4" i="44"/>
  <c r="J4" i="43"/>
  <c r="J16" i="31"/>
  <c r="J17" i="31" s="1"/>
  <c r="L18" i="31" s="1"/>
  <c r="L20" i="31" s="1"/>
  <c r="J16" i="27"/>
  <c r="J17" i="27" s="1"/>
  <c r="L18" i="27" s="1"/>
  <c r="L20" i="27" s="1"/>
  <c r="J16" i="25"/>
  <c r="J17" i="25" s="1"/>
  <c r="L18" i="25" s="1"/>
  <c r="L20" i="25" s="1"/>
  <c r="J16" i="26"/>
  <c r="J17" i="26" s="1"/>
  <c r="L18" i="26" s="1"/>
  <c r="L20" i="26" s="1"/>
  <c r="J16" i="30"/>
  <c r="J17" i="30" s="1"/>
  <c r="L18" i="30" s="1"/>
  <c r="L20" i="30" s="1"/>
  <c r="J16" i="17"/>
  <c r="J17" i="17" s="1"/>
  <c r="L18" i="17" s="1"/>
  <c r="L20" i="17" s="1"/>
  <c r="J16" i="29"/>
  <c r="J17" i="29" s="1"/>
  <c r="L18" i="29" s="1"/>
  <c r="L20" i="29" s="1"/>
  <c r="J54" i="30"/>
  <c r="K55" i="30" s="1"/>
  <c r="K60" i="30" s="1"/>
  <c r="J54" i="29"/>
  <c r="K55" i="29" s="1"/>
  <c r="K60" i="29" s="1"/>
  <c r="J54" i="17"/>
  <c r="J4" i="19"/>
  <c r="J4" i="32"/>
  <c r="L5" i="19"/>
  <c r="L5" i="31"/>
  <c r="L5" i="16"/>
  <c r="L5" i="27"/>
  <c r="L5" i="25"/>
  <c r="L5" i="26"/>
  <c r="L5" i="29"/>
  <c r="L5" i="17"/>
  <c r="J4" i="16"/>
  <c r="J4" i="29"/>
  <c r="J4" i="31"/>
  <c r="J4" i="27"/>
  <c r="J4" i="25"/>
  <c r="J4" i="26"/>
  <c r="J4" i="17"/>
  <c r="L5" i="30"/>
  <c r="J4" i="30"/>
  <c r="J22" i="8"/>
  <c r="M10" i="8"/>
  <c r="L5" i="8"/>
  <c r="L13" i="8"/>
  <c r="L14" i="8" s="1"/>
  <c r="K20" i="8"/>
  <c r="K84" i="8"/>
  <c r="J25" i="8"/>
  <c r="J2" i="48" l="1"/>
  <c r="K50" i="16"/>
  <c r="K49" i="16"/>
  <c r="K51" i="16"/>
  <c r="K52" i="16"/>
  <c r="K53" i="16"/>
  <c r="K54" i="16"/>
  <c r="K55" i="16"/>
  <c r="K48" i="16"/>
  <c r="L12" i="32"/>
  <c r="L61" i="31" s="1"/>
  <c r="K61" i="29"/>
  <c r="K29" i="30"/>
  <c r="K61" i="17"/>
  <c r="K29" i="31"/>
  <c r="K61" i="31"/>
  <c r="K29" i="29"/>
  <c r="K61" i="30"/>
  <c r="M9" i="32"/>
  <c r="M10" i="32" s="1"/>
  <c r="M14" i="32" s="1"/>
  <c r="M16" i="32" s="1"/>
  <c r="M5" i="48"/>
  <c r="K37" i="27"/>
  <c r="K33" i="27"/>
  <c r="K35" i="27" s="1"/>
  <c r="K38" i="27" s="1"/>
  <c r="K45" i="29"/>
  <c r="K41" i="29"/>
  <c r="K43" i="29" s="1"/>
  <c r="K46" i="29" s="1"/>
  <c r="K37" i="26"/>
  <c r="K33" i="26"/>
  <c r="K35" i="26" s="1"/>
  <c r="K38" i="26" s="1"/>
  <c r="K45" i="17"/>
  <c r="K41" i="17"/>
  <c r="K43" i="17" s="1"/>
  <c r="K46" i="17" s="1"/>
  <c r="K45" i="30"/>
  <c r="K41" i="30"/>
  <c r="K43" i="30" s="1"/>
  <c r="K46" i="30" s="1"/>
  <c r="K37" i="25"/>
  <c r="K33" i="25"/>
  <c r="K35" i="25" s="1"/>
  <c r="K38" i="25" s="1"/>
  <c r="K45" i="31"/>
  <c r="K41" i="31"/>
  <c r="K43" i="31" s="1"/>
  <c r="K46" i="31" s="1"/>
  <c r="L34" i="17"/>
  <c r="L34" i="31"/>
  <c r="L26" i="25"/>
  <c r="L26" i="27"/>
  <c r="L43" i="27"/>
  <c r="L34" i="30"/>
  <c r="L34" i="29"/>
  <c r="L26" i="26"/>
  <c r="M5" i="32"/>
  <c r="M5" i="44"/>
  <c r="M5" i="43"/>
  <c r="L25" i="26"/>
  <c r="L25" i="25"/>
  <c r="L25" i="27"/>
  <c r="J2" i="32"/>
  <c r="J2" i="44"/>
  <c r="J2" i="43"/>
  <c r="L33" i="29"/>
  <c r="L57" i="29"/>
  <c r="L33" i="17"/>
  <c r="L57" i="17"/>
  <c r="L58" i="17" s="1"/>
  <c r="L33" i="30"/>
  <c r="L57" i="30"/>
  <c r="L58" i="30" s="1"/>
  <c r="L33" i="31"/>
  <c r="L57" i="31"/>
  <c r="M5" i="19"/>
  <c r="M5" i="31"/>
  <c r="M5" i="16"/>
  <c r="M5" i="27"/>
  <c r="M5" i="25"/>
  <c r="M5" i="26"/>
  <c r="M5" i="29"/>
  <c r="M5" i="17"/>
  <c r="J2" i="19"/>
  <c r="J2" i="26"/>
  <c r="J2" i="31"/>
  <c r="J2" i="27"/>
  <c r="J2" i="25"/>
  <c r="J2" i="16"/>
  <c r="J2" i="29"/>
  <c r="J2" i="17"/>
  <c r="M5" i="30"/>
  <c r="J2" i="30"/>
  <c r="J4" i="8"/>
  <c r="L20" i="8"/>
  <c r="L84" i="8"/>
  <c r="M13" i="8"/>
  <c r="M14" i="8" s="1"/>
  <c r="M5" i="8"/>
  <c r="N10" i="8"/>
  <c r="J2" i="8"/>
  <c r="J24" i="8"/>
  <c r="J26" i="8" s="1"/>
  <c r="J32" i="8"/>
  <c r="J48" i="8"/>
  <c r="J38" i="8"/>
  <c r="J39" i="8" s="1"/>
  <c r="J83" i="8"/>
  <c r="K21" i="8"/>
  <c r="L58" i="31" l="1"/>
  <c r="L66" i="31" s="1"/>
  <c r="L67" i="31" s="1"/>
  <c r="L13" i="16" s="1"/>
  <c r="L61" i="17"/>
  <c r="L29" i="31"/>
  <c r="L61" i="29"/>
  <c r="L29" i="30"/>
  <c r="L61" i="30"/>
  <c r="L29" i="29"/>
  <c r="L29" i="17"/>
  <c r="M12" i="32"/>
  <c r="M29" i="17" s="1"/>
  <c r="N9" i="32"/>
  <c r="N10" i="32" s="1"/>
  <c r="N14" i="32" s="1"/>
  <c r="N16" i="32" s="1"/>
  <c r="N5" i="48"/>
  <c r="L58" i="29"/>
  <c r="L66" i="29" s="1"/>
  <c r="L67" i="29" s="1"/>
  <c r="L10" i="16" s="1"/>
  <c r="L27" i="27"/>
  <c r="L33" i="27" s="1"/>
  <c r="L35" i="27" s="1"/>
  <c r="L38" i="27" s="1"/>
  <c r="L35" i="30"/>
  <c r="L45" i="30" s="1"/>
  <c r="L35" i="31"/>
  <c r="L45" i="31" s="1"/>
  <c r="L27" i="25"/>
  <c r="L33" i="25" s="1"/>
  <c r="L35" i="25" s="1"/>
  <c r="L38" i="25" s="1"/>
  <c r="L35" i="17"/>
  <c r="L41" i="17" s="1"/>
  <c r="L43" i="17" s="1"/>
  <c r="K47" i="31"/>
  <c r="K50" i="31" s="1"/>
  <c r="K39" i="26"/>
  <c r="K43" i="26" s="1"/>
  <c r="K44" i="26" s="1"/>
  <c r="K19" i="16" s="1"/>
  <c r="K39" i="25"/>
  <c r="K48" i="25" s="1"/>
  <c r="K55" i="25" s="1"/>
  <c r="K83" i="25" s="1"/>
  <c r="M34" i="30"/>
  <c r="M26" i="26"/>
  <c r="M34" i="17"/>
  <c r="M34" i="29"/>
  <c r="M43" i="27"/>
  <c r="M34" i="31"/>
  <c r="M26" i="27"/>
  <c r="M26" i="25"/>
  <c r="L27" i="26"/>
  <c r="K47" i="30"/>
  <c r="K50" i="30" s="1"/>
  <c r="K47" i="29"/>
  <c r="K50" i="29" s="1"/>
  <c r="K47" i="17"/>
  <c r="K50" i="17" s="1"/>
  <c r="K39" i="27"/>
  <c r="K42" i="27" s="1"/>
  <c r="N5" i="32"/>
  <c r="N5" i="44"/>
  <c r="N5" i="43"/>
  <c r="L66" i="30"/>
  <c r="L67" i="30" s="1"/>
  <c r="L12" i="16" s="1"/>
  <c r="L66" i="17"/>
  <c r="L67" i="17" s="1"/>
  <c r="L11" i="16" s="1"/>
  <c r="N5" i="19"/>
  <c r="N5" i="31"/>
  <c r="N5" i="16"/>
  <c r="N5" i="27"/>
  <c r="N5" i="25"/>
  <c r="N5" i="26"/>
  <c r="N5" i="29"/>
  <c r="N5" i="17"/>
  <c r="N5" i="30"/>
  <c r="K22" i="8"/>
  <c r="J49" i="8"/>
  <c r="O10" i="8"/>
  <c r="N5" i="8"/>
  <c r="N13" i="8"/>
  <c r="N14" i="8" s="1"/>
  <c r="J33" i="8"/>
  <c r="J34" i="8"/>
  <c r="K25" i="8"/>
  <c r="M20" i="8"/>
  <c r="M84" i="8"/>
  <c r="K2" i="48" l="1"/>
  <c r="L62" i="31"/>
  <c r="L63" i="31" s="1"/>
  <c r="L65" i="31" s="1"/>
  <c r="M29" i="31"/>
  <c r="M61" i="31"/>
  <c r="M29" i="30"/>
  <c r="M61" i="17"/>
  <c r="M61" i="30"/>
  <c r="M61" i="29"/>
  <c r="M29" i="29"/>
  <c r="N12" i="32"/>
  <c r="N61" i="30" s="1"/>
  <c r="O9" i="32"/>
  <c r="O10" i="32" s="1"/>
  <c r="O12" i="32" s="1"/>
  <c r="O5" i="48"/>
  <c r="L62" i="29"/>
  <c r="L63" i="29" s="1"/>
  <c r="L65" i="29" s="1"/>
  <c r="L41" i="30"/>
  <c r="L43" i="30" s="1"/>
  <c r="L46" i="30" s="1"/>
  <c r="L47" i="30" s="1"/>
  <c r="L50" i="30" s="1"/>
  <c r="L37" i="27"/>
  <c r="L39" i="27" s="1"/>
  <c r="L45" i="17"/>
  <c r="L41" i="31"/>
  <c r="L43" i="31" s="1"/>
  <c r="L46" i="31" s="1"/>
  <c r="L47" i="31" s="1"/>
  <c r="L50" i="31" s="1"/>
  <c r="L37" i="25"/>
  <c r="L39" i="25" s="1"/>
  <c r="L48" i="25" s="1"/>
  <c r="L55" i="25" s="1"/>
  <c r="L83" i="25" s="1"/>
  <c r="N43" i="27"/>
  <c r="N34" i="30"/>
  <c r="N26" i="26"/>
  <c r="N26" i="27"/>
  <c r="N34" i="17"/>
  <c r="N34" i="31"/>
  <c r="N26" i="25"/>
  <c r="N34" i="29"/>
  <c r="L33" i="26"/>
  <c r="L35" i="26" s="1"/>
  <c r="L38" i="26" s="1"/>
  <c r="L37" i="26"/>
  <c r="K52" i="25"/>
  <c r="K80" i="25" s="1"/>
  <c r="K54" i="25"/>
  <c r="K82" i="25" s="1"/>
  <c r="K51" i="25"/>
  <c r="K79" i="25" s="1"/>
  <c r="K50" i="25"/>
  <c r="K78" i="25" s="1"/>
  <c r="K53" i="25"/>
  <c r="K81" i="25" s="1"/>
  <c r="O5" i="32"/>
  <c r="O5" i="44"/>
  <c r="O5" i="43"/>
  <c r="K2" i="32"/>
  <c r="K2" i="44"/>
  <c r="K2" i="43"/>
  <c r="L62" i="17"/>
  <c r="L63" i="17" s="1"/>
  <c r="L65" i="17" s="1"/>
  <c r="L62" i="30"/>
  <c r="L63" i="30" s="1"/>
  <c r="L65" i="30" s="1"/>
  <c r="L46" i="17"/>
  <c r="L35" i="29"/>
  <c r="O5" i="19"/>
  <c r="O5" i="31"/>
  <c r="O5" i="16"/>
  <c r="O5" i="27"/>
  <c r="O5" i="25"/>
  <c r="O5" i="26"/>
  <c r="O5" i="29"/>
  <c r="O5" i="17"/>
  <c r="K2" i="19"/>
  <c r="K2" i="31"/>
  <c r="K2" i="17"/>
  <c r="K2" i="16"/>
  <c r="K2" i="27"/>
  <c r="K2" i="25"/>
  <c r="K2" i="26"/>
  <c r="K2" i="29"/>
  <c r="O5" i="30"/>
  <c r="K2" i="30"/>
  <c r="K24" i="8"/>
  <c r="K26" i="8" s="1"/>
  <c r="K32" i="8"/>
  <c r="K2" i="8"/>
  <c r="K38" i="8"/>
  <c r="K39" i="8" s="1"/>
  <c r="K48" i="8"/>
  <c r="K83" i="8"/>
  <c r="K85" i="8" s="1"/>
  <c r="O5" i="8"/>
  <c r="O13" i="8"/>
  <c r="O14" i="8" s="1"/>
  <c r="P10" i="8"/>
  <c r="J44" i="8"/>
  <c r="K45" i="8" s="1"/>
  <c r="N20" i="8"/>
  <c r="N84" i="8"/>
  <c r="J56" i="8"/>
  <c r="J58" i="8" s="1"/>
  <c r="L21" i="8"/>
  <c r="J52" i="8"/>
  <c r="J63" i="8"/>
  <c r="K64" i="8" s="1"/>
  <c r="J3" i="48" l="1"/>
  <c r="N61" i="17"/>
  <c r="O14" i="32"/>
  <c r="O16" i="32" s="1"/>
  <c r="O43" i="27" s="1"/>
  <c r="N61" i="31"/>
  <c r="N29" i="29"/>
  <c r="N29" i="17"/>
  <c r="N29" i="31"/>
  <c r="N61" i="29"/>
  <c r="N29" i="30"/>
  <c r="P9" i="32"/>
  <c r="P10" i="32" s="1"/>
  <c r="P5" i="48"/>
  <c r="K34" i="16"/>
  <c r="K35" i="16" s="1"/>
  <c r="L36" i="16" s="1"/>
  <c r="K4" i="48"/>
  <c r="L47" i="17"/>
  <c r="L50" i="17" s="1"/>
  <c r="O29" i="30"/>
  <c r="O29" i="17"/>
  <c r="O29" i="29"/>
  <c r="O61" i="29"/>
  <c r="O61" i="31"/>
  <c r="O61" i="30"/>
  <c r="O29" i="31"/>
  <c r="O61" i="17"/>
  <c r="L39" i="26"/>
  <c r="L43" i="26" s="1"/>
  <c r="L44" i="26" s="1"/>
  <c r="L19" i="16" s="1"/>
  <c r="P5" i="32"/>
  <c r="P5" i="44"/>
  <c r="P5" i="43"/>
  <c r="J3" i="32"/>
  <c r="J3" i="44"/>
  <c r="J3" i="43"/>
  <c r="K4" i="44"/>
  <c r="K4" i="43"/>
  <c r="K26" i="29"/>
  <c r="K30" i="29" s="1"/>
  <c r="K26" i="30"/>
  <c r="K30" i="30" s="1"/>
  <c r="K26" i="17"/>
  <c r="K30" i="17" s="1"/>
  <c r="K16" i="31"/>
  <c r="K17" i="31" s="1"/>
  <c r="M18" i="31" s="1"/>
  <c r="M20" i="31" s="1"/>
  <c r="K16" i="27"/>
  <c r="K17" i="27" s="1"/>
  <c r="M18" i="27" s="1"/>
  <c r="M20" i="27" s="1"/>
  <c r="K16" i="25"/>
  <c r="K17" i="25" s="1"/>
  <c r="M18" i="25" s="1"/>
  <c r="M20" i="25" s="1"/>
  <c r="K16" i="26"/>
  <c r="K17" i="26" s="1"/>
  <c r="M18" i="26" s="1"/>
  <c r="M20" i="26" s="1"/>
  <c r="K16" i="30"/>
  <c r="K17" i="30" s="1"/>
  <c r="M18" i="30" s="1"/>
  <c r="M20" i="30" s="1"/>
  <c r="K16" i="17"/>
  <c r="K17" i="17" s="1"/>
  <c r="M18" i="17" s="1"/>
  <c r="M20" i="17" s="1"/>
  <c r="K16" i="29"/>
  <c r="K17" i="29" s="1"/>
  <c r="M18" i="29" s="1"/>
  <c r="M20" i="29" s="1"/>
  <c r="L52" i="25"/>
  <c r="L80" i="25" s="1"/>
  <c r="L54" i="25"/>
  <c r="L82" i="25" s="1"/>
  <c r="L51" i="25"/>
  <c r="L79" i="25" s="1"/>
  <c r="L53" i="25"/>
  <c r="L81" i="25" s="1"/>
  <c r="L50" i="25"/>
  <c r="L78" i="25" s="1"/>
  <c r="L45" i="29"/>
  <c r="L41" i="29"/>
  <c r="L43" i="29" s="1"/>
  <c r="L46" i="29" s="1"/>
  <c r="K4" i="19"/>
  <c r="K4" i="32"/>
  <c r="P5" i="19"/>
  <c r="P5" i="31"/>
  <c r="P5" i="16"/>
  <c r="P5" i="27"/>
  <c r="P5" i="25"/>
  <c r="P5" i="26"/>
  <c r="P5" i="29"/>
  <c r="P5" i="17"/>
  <c r="K4" i="31"/>
  <c r="K4" i="17"/>
  <c r="K4" i="16"/>
  <c r="K4" i="27"/>
  <c r="K4" i="25"/>
  <c r="K4" i="26"/>
  <c r="K4" i="29"/>
  <c r="J3" i="19"/>
  <c r="J3" i="29"/>
  <c r="J3" i="31"/>
  <c r="J3" i="16"/>
  <c r="J3" i="26"/>
  <c r="J3" i="27"/>
  <c r="J3" i="25"/>
  <c r="J3" i="17"/>
  <c r="P5" i="30"/>
  <c r="K4" i="30"/>
  <c r="J3" i="30"/>
  <c r="K26" i="31"/>
  <c r="L42" i="27"/>
  <c r="L44" i="27" s="1"/>
  <c r="L48" i="27" s="1"/>
  <c r="L25" i="8"/>
  <c r="L22" i="8"/>
  <c r="Q10" i="8"/>
  <c r="P13" i="8"/>
  <c r="P14" i="8" s="1"/>
  <c r="P5" i="8"/>
  <c r="K51" i="8"/>
  <c r="K53" i="8" s="1"/>
  <c r="O20" i="8"/>
  <c r="O84" i="8"/>
  <c r="K49" i="8"/>
  <c r="K66" i="8"/>
  <c r="K67" i="8" s="1"/>
  <c r="J3" i="8"/>
  <c r="K4" i="8"/>
  <c r="K33" i="8"/>
  <c r="K34" i="8"/>
  <c r="P14" i="32" l="1"/>
  <c r="P16" i="32" s="1"/>
  <c r="P26" i="26" s="1"/>
  <c r="P12" i="32"/>
  <c r="P61" i="31" s="1"/>
  <c r="L2" i="48"/>
  <c r="L48" i="16"/>
  <c r="L54" i="16"/>
  <c r="L55" i="16"/>
  <c r="L52" i="16"/>
  <c r="O34" i="29"/>
  <c r="L49" i="16"/>
  <c r="O26" i="27"/>
  <c r="O34" i="31"/>
  <c r="O26" i="26"/>
  <c r="O34" i="17"/>
  <c r="O34" i="30"/>
  <c r="O26" i="25"/>
  <c r="L51" i="16"/>
  <c r="L53" i="16"/>
  <c r="L50" i="16"/>
  <c r="Q9" i="32"/>
  <c r="Q10" i="32" s="1"/>
  <c r="Q14" i="32" s="1"/>
  <c r="Q16" i="32" s="1"/>
  <c r="Q5" i="48"/>
  <c r="Q5" i="32"/>
  <c r="Q5" i="44"/>
  <c r="Q5" i="43"/>
  <c r="M25" i="26"/>
  <c r="M27" i="26" s="1"/>
  <c r="M33" i="26" s="1"/>
  <c r="M35" i="26" s="1"/>
  <c r="M25" i="25"/>
  <c r="M27" i="25" s="1"/>
  <c r="M37" i="25" s="1"/>
  <c r="M25" i="27"/>
  <c r="M27" i="27" s="1"/>
  <c r="M37" i="27" s="1"/>
  <c r="L49" i="27"/>
  <c r="L16" i="16" s="1"/>
  <c r="L2" i="32"/>
  <c r="L2" i="43"/>
  <c r="L2" i="44"/>
  <c r="M33" i="29"/>
  <c r="M57" i="29"/>
  <c r="M57" i="17"/>
  <c r="M58" i="17" s="1"/>
  <c r="M33" i="17"/>
  <c r="M35" i="17" s="1"/>
  <c r="M33" i="30"/>
  <c r="M35" i="30" s="1"/>
  <c r="M57" i="30"/>
  <c r="M58" i="30" s="1"/>
  <c r="M33" i="31"/>
  <c r="M35" i="31" s="1"/>
  <c r="M57" i="31"/>
  <c r="K49" i="30"/>
  <c r="K51" i="30" s="1"/>
  <c r="K49" i="17"/>
  <c r="K51" i="17" s="1"/>
  <c r="K49" i="29"/>
  <c r="K51" i="29" s="1"/>
  <c r="L47" i="29"/>
  <c r="L50" i="29" s="1"/>
  <c r="K67" i="29"/>
  <c r="K10" i="16" s="1"/>
  <c r="K30" i="31"/>
  <c r="K49" i="31" s="1"/>
  <c r="K51" i="31" s="1"/>
  <c r="Q5" i="19"/>
  <c r="Q5" i="31"/>
  <c r="Q5" i="16"/>
  <c r="Q5" i="27"/>
  <c r="Q5" i="25"/>
  <c r="Q5" i="26"/>
  <c r="Q5" i="29"/>
  <c r="Q5" i="17"/>
  <c r="L2" i="19"/>
  <c r="L2" i="17"/>
  <c r="L2" i="31"/>
  <c r="L2" i="16"/>
  <c r="L2" i="27"/>
  <c r="L2" i="25"/>
  <c r="L2" i="26"/>
  <c r="L2" i="29"/>
  <c r="Q5" i="30"/>
  <c r="L2" i="30"/>
  <c r="P20" i="8"/>
  <c r="P84" i="8"/>
  <c r="K57" i="8"/>
  <c r="Q13" i="8"/>
  <c r="Q14" i="8" s="1"/>
  <c r="Q5" i="8"/>
  <c r="R10" i="8"/>
  <c r="K44" i="8"/>
  <c r="L45" i="8" s="1"/>
  <c r="K56" i="8"/>
  <c r="K52" i="8"/>
  <c r="K63" i="8"/>
  <c r="L64" i="8" s="1"/>
  <c r="L2" i="8"/>
  <c r="L24" i="8"/>
  <c r="L26" i="8" s="1"/>
  <c r="L48" i="8"/>
  <c r="L38" i="8"/>
  <c r="L39" i="8" s="1"/>
  <c r="L32" i="8"/>
  <c r="L83" i="8"/>
  <c r="L85" i="8" s="1"/>
  <c r="M21" i="8"/>
  <c r="P34" i="30" l="1"/>
  <c r="P26" i="27"/>
  <c r="P34" i="31"/>
  <c r="P34" i="29"/>
  <c r="P26" i="25"/>
  <c r="P34" i="17"/>
  <c r="P43" i="27"/>
  <c r="M58" i="31"/>
  <c r="M66" i="31" s="1"/>
  <c r="M67" i="31" s="1"/>
  <c r="M13" i="16" s="1"/>
  <c r="Q12" i="32"/>
  <c r="Q61" i="31" s="1"/>
  <c r="P61" i="29"/>
  <c r="P29" i="17"/>
  <c r="P61" i="17"/>
  <c r="P29" i="29"/>
  <c r="P29" i="31"/>
  <c r="P29" i="30"/>
  <c r="P61" i="30"/>
  <c r="L34" i="16"/>
  <c r="L35" i="16" s="1"/>
  <c r="M36" i="16" s="1"/>
  <c r="L4" i="48"/>
  <c r="R9" i="32"/>
  <c r="R10" i="32" s="1"/>
  <c r="R14" i="32" s="1"/>
  <c r="R16" i="32" s="1"/>
  <c r="R5" i="48"/>
  <c r="M58" i="29"/>
  <c r="M66" i="29" s="1"/>
  <c r="Q26" i="26"/>
  <c r="Q34" i="17"/>
  <c r="Q34" i="29"/>
  <c r="Q43" i="27"/>
  <c r="Q34" i="31"/>
  <c r="Q26" i="27"/>
  <c r="Q26" i="25"/>
  <c r="Q34" i="30"/>
  <c r="M33" i="25"/>
  <c r="M35" i="25" s="1"/>
  <c r="M38" i="25" s="1"/>
  <c r="M39" i="25" s="1"/>
  <c r="M33" i="27"/>
  <c r="M35" i="27" s="1"/>
  <c r="M38" i="27" s="1"/>
  <c r="M39" i="27" s="1"/>
  <c r="M37" i="26"/>
  <c r="R5" i="32"/>
  <c r="R5" i="44"/>
  <c r="R5" i="43"/>
  <c r="L4" i="43"/>
  <c r="L4" i="44"/>
  <c r="M66" i="17"/>
  <c r="M67" i="17" s="1"/>
  <c r="M11" i="16" s="1"/>
  <c r="M66" i="30"/>
  <c r="M67" i="30" s="1"/>
  <c r="M12" i="16" s="1"/>
  <c r="L16" i="31"/>
  <c r="L17" i="31" s="1"/>
  <c r="N18" i="31" s="1"/>
  <c r="N20" i="31" s="1"/>
  <c r="L16" i="27"/>
  <c r="L17" i="27" s="1"/>
  <c r="N18" i="27" s="1"/>
  <c r="N20" i="27" s="1"/>
  <c r="L16" i="25"/>
  <c r="L17" i="25" s="1"/>
  <c r="N18" i="25" s="1"/>
  <c r="N20" i="25" s="1"/>
  <c r="L16" i="26"/>
  <c r="L17" i="26" s="1"/>
  <c r="N18" i="26" s="1"/>
  <c r="N20" i="26" s="1"/>
  <c r="L16" i="30"/>
  <c r="L17" i="30" s="1"/>
  <c r="N18" i="30" s="1"/>
  <c r="N20" i="30" s="1"/>
  <c r="L16" i="17"/>
  <c r="L17" i="17" s="1"/>
  <c r="N18" i="17" s="1"/>
  <c r="N20" i="17" s="1"/>
  <c r="L16" i="29"/>
  <c r="L17" i="29" s="1"/>
  <c r="N18" i="29" s="1"/>
  <c r="N20" i="29" s="1"/>
  <c r="L26" i="29"/>
  <c r="L30" i="29" s="1"/>
  <c r="L26" i="30"/>
  <c r="L30" i="30" s="1"/>
  <c r="L26" i="17"/>
  <c r="L30" i="17" s="1"/>
  <c r="M45" i="31"/>
  <c r="M41" i="31"/>
  <c r="M43" i="31" s="1"/>
  <c r="M38" i="26"/>
  <c r="M45" i="30"/>
  <c r="M41" i="30"/>
  <c r="M43" i="30" s="1"/>
  <c r="M45" i="17"/>
  <c r="M41" i="17"/>
  <c r="M43" i="17" s="1"/>
  <c r="K54" i="30"/>
  <c r="L55" i="30" s="1"/>
  <c r="L60" i="30" s="1"/>
  <c r="K54" i="29"/>
  <c r="L55" i="29" s="1"/>
  <c r="L60" i="29" s="1"/>
  <c r="K54" i="31"/>
  <c r="L55" i="31" s="1"/>
  <c r="L60" i="31" s="1"/>
  <c r="K54" i="17"/>
  <c r="L4" i="19"/>
  <c r="L4" i="32"/>
  <c r="M35" i="29"/>
  <c r="R5" i="19"/>
  <c r="R5" i="31"/>
  <c r="R5" i="16"/>
  <c r="R5" i="27"/>
  <c r="R5" i="25"/>
  <c r="R5" i="26"/>
  <c r="R5" i="29"/>
  <c r="R5" i="17"/>
  <c r="L4" i="31"/>
  <c r="L4" i="16"/>
  <c r="L4" i="27"/>
  <c r="L4" i="25"/>
  <c r="L4" i="26"/>
  <c r="L4" i="29"/>
  <c r="L4" i="17"/>
  <c r="R5" i="30"/>
  <c r="L26" i="31"/>
  <c r="L30" i="31" s="1"/>
  <c r="L4" i="30"/>
  <c r="K58" i="8"/>
  <c r="L4" i="8"/>
  <c r="L49" i="8"/>
  <c r="L66" i="8"/>
  <c r="L67" i="8" s="1"/>
  <c r="Q20" i="8"/>
  <c r="Q84" i="8"/>
  <c r="L33" i="8"/>
  <c r="L34" i="8"/>
  <c r="S10" i="8"/>
  <c r="R13" i="8"/>
  <c r="R14" i="8" s="1"/>
  <c r="R5" i="8"/>
  <c r="M25" i="8"/>
  <c r="M22" i="8"/>
  <c r="L51" i="8"/>
  <c r="L53" i="8" s="1"/>
  <c r="M2" i="48" l="1"/>
  <c r="K3" i="48"/>
  <c r="M62" i="31"/>
  <c r="M63" i="31" s="1"/>
  <c r="M65" i="31" s="1"/>
  <c r="Q29" i="30"/>
  <c r="M49" i="16"/>
  <c r="M55" i="16"/>
  <c r="Q29" i="29"/>
  <c r="Q61" i="29"/>
  <c r="Q29" i="17"/>
  <c r="Q61" i="17"/>
  <c r="Q61" i="30"/>
  <c r="Q29" i="31"/>
  <c r="M52" i="16"/>
  <c r="M54" i="16"/>
  <c r="M48" i="16"/>
  <c r="M50" i="16"/>
  <c r="M51" i="16"/>
  <c r="M53" i="16"/>
  <c r="R12" i="32"/>
  <c r="R29" i="29" s="1"/>
  <c r="S9" i="32"/>
  <c r="S10" i="32" s="1"/>
  <c r="S14" i="32" s="1"/>
  <c r="S16" i="32" s="1"/>
  <c r="S5" i="48"/>
  <c r="M62" i="29"/>
  <c r="M63" i="29" s="1"/>
  <c r="M65" i="29" s="1"/>
  <c r="R34" i="17"/>
  <c r="R34" i="29"/>
  <c r="R26" i="26"/>
  <c r="R43" i="27"/>
  <c r="R34" i="31"/>
  <c r="R34" i="30"/>
  <c r="R26" i="27"/>
  <c r="R26" i="25"/>
  <c r="S5" i="32"/>
  <c r="S5" i="44"/>
  <c r="S5" i="43"/>
  <c r="N25" i="26"/>
  <c r="N27" i="26" s="1"/>
  <c r="N37" i="26" s="1"/>
  <c r="N25" i="25"/>
  <c r="N27" i="25" s="1"/>
  <c r="N37" i="25" s="1"/>
  <c r="N25" i="27"/>
  <c r="N27" i="27" s="1"/>
  <c r="N37" i="27" s="1"/>
  <c r="K3" i="32"/>
  <c r="K3" i="44"/>
  <c r="K3" i="43"/>
  <c r="M2" i="32"/>
  <c r="M2" i="44"/>
  <c r="M2" i="43"/>
  <c r="M62" i="30"/>
  <c r="M63" i="30" s="1"/>
  <c r="M65" i="30" s="1"/>
  <c r="M62" i="17"/>
  <c r="M63" i="17" s="1"/>
  <c r="M65" i="17" s="1"/>
  <c r="K55" i="17"/>
  <c r="K60" i="17" s="1"/>
  <c r="M46" i="17"/>
  <c r="M47" i="17" s="1"/>
  <c r="M50" i="17" s="1"/>
  <c r="M46" i="30"/>
  <c r="M47" i="30" s="1"/>
  <c r="M50" i="30" s="1"/>
  <c r="M39" i="26"/>
  <c r="M43" i="26" s="1"/>
  <c r="M44" i="26" s="1"/>
  <c r="M48" i="25"/>
  <c r="M55" i="25" s="1"/>
  <c r="M83" i="25" s="1"/>
  <c r="M46" i="31"/>
  <c r="M47" i="31" s="1"/>
  <c r="M50" i="31" s="1"/>
  <c r="N33" i="29"/>
  <c r="N57" i="29"/>
  <c r="N57" i="17"/>
  <c r="N58" i="17" s="1"/>
  <c r="N33" i="17"/>
  <c r="N35" i="17" s="1"/>
  <c r="N33" i="30"/>
  <c r="N35" i="30" s="1"/>
  <c r="N57" i="30"/>
  <c r="N58" i="30" s="1"/>
  <c r="N33" i="31"/>
  <c r="N35" i="31" s="1"/>
  <c r="N57" i="31"/>
  <c r="L49" i="30"/>
  <c r="L51" i="30" s="1"/>
  <c r="L49" i="31"/>
  <c r="L51" i="31" s="1"/>
  <c r="L49" i="17"/>
  <c r="L51" i="17" s="1"/>
  <c r="M41" i="29"/>
  <c r="M43" i="29" s="1"/>
  <c r="M45" i="29"/>
  <c r="L49" i="29"/>
  <c r="L51" i="29" s="1"/>
  <c r="S5" i="19"/>
  <c r="S5" i="31"/>
  <c r="S5" i="16"/>
  <c r="S5" i="27"/>
  <c r="S5" i="25"/>
  <c r="S5" i="26"/>
  <c r="S5" i="29"/>
  <c r="S5" i="17"/>
  <c r="M2" i="19"/>
  <c r="M2" i="16"/>
  <c r="M2" i="27"/>
  <c r="M2" i="25"/>
  <c r="M2" i="26"/>
  <c r="M2" i="29"/>
  <c r="M2" i="17"/>
  <c r="M2" i="31"/>
  <c r="K3" i="19"/>
  <c r="K3" i="31"/>
  <c r="K3" i="17"/>
  <c r="K3" i="16"/>
  <c r="K3" i="27"/>
  <c r="K3" i="25"/>
  <c r="K3" i="26"/>
  <c r="K3" i="29"/>
  <c r="S5" i="30"/>
  <c r="K3" i="30"/>
  <c r="M2" i="30"/>
  <c r="M42" i="27"/>
  <c r="M44" i="27" s="1"/>
  <c r="M48" i="27" s="1"/>
  <c r="K3" i="8"/>
  <c r="T10" i="8"/>
  <c r="L56" i="8"/>
  <c r="L63" i="8"/>
  <c r="M64" i="8" s="1"/>
  <c r="L52" i="8"/>
  <c r="L44" i="8"/>
  <c r="M45" i="8" s="1"/>
  <c r="R20" i="8"/>
  <c r="R84" i="8"/>
  <c r="L57" i="8"/>
  <c r="M2" i="8"/>
  <c r="M24" i="8"/>
  <c r="M26" i="8" s="1"/>
  <c r="M32" i="8"/>
  <c r="M48" i="8"/>
  <c r="M38" i="8"/>
  <c r="M39" i="8" s="1"/>
  <c r="M83" i="8"/>
  <c r="M85" i="8" s="1"/>
  <c r="N21" i="8"/>
  <c r="S5" i="8"/>
  <c r="S13" i="8"/>
  <c r="S14" i="8" s="1"/>
  <c r="N58" i="31" l="1"/>
  <c r="N66" i="31" s="1"/>
  <c r="N67" i="31" s="1"/>
  <c r="N13" i="16" s="1"/>
  <c r="R61" i="17"/>
  <c r="R61" i="29"/>
  <c r="R29" i="17"/>
  <c r="S12" i="32"/>
  <c r="S29" i="31" s="1"/>
  <c r="R61" i="30"/>
  <c r="R29" i="30"/>
  <c r="R29" i="31"/>
  <c r="R61" i="31"/>
  <c r="T9" i="32"/>
  <c r="T10" i="32" s="1"/>
  <c r="T12" i="32" s="1"/>
  <c r="T5" i="48"/>
  <c r="M34" i="16"/>
  <c r="M35" i="16" s="1"/>
  <c r="N36" i="16" s="1"/>
  <c r="N54" i="16" s="1"/>
  <c r="M4" i="48"/>
  <c r="N58" i="29"/>
  <c r="N66" i="29" s="1"/>
  <c r="S26" i="26"/>
  <c r="S34" i="29"/>
  <c r="S34" i="31"/>
  <c r="S34" i="17"/>
  <c r="S43" i="27"/>
  <c r="S26" i="25"/>
  <c r="S34" i="30"/>
  <c r="S26" i="27"/>
  <c r="N33" i="27"/>
  <c r="N35" i="27" s="1"/>
  <c r="N38" i="27" s="1"/>
  <c r="N39" i="27" s="1"/>
  <c r="N33" i="25"/>
  <c r="N35" i="25" s="1"/>
  <c r="N38" i="25" s="1"/>
  <c r="N39" i="25" s="1"/>
  <c r="N33" i="26"/>
  <c r="N35" i="26" s="1"/>
  <c r="N38" i="26" s="1"/>
  <c r="N39" i="26" s="1"/>
  <c r="N43" i="26" s="1"/>
  <c r="N44" i="26" s="1"/>
  <c r="T5" i="32"/>
  <c r="T5" i="44"/>
  <c r="T5" i="43"/>
  <c r="M49" i="27"/>
  <c r="M16" i="16" s="1"/>
  <c r="M4" i="44"/>
  <c r="M4" i="43"/>
  <c r="N66" i="17"/>
  <c r="N67" i="17" s="1"/>
  <c r="N11" i="16" s="1"/>
  <c r="N66" i="30"/>
  <c r="N67" i="30" s="1"/>
  <c r="N12" i="16" s="1"/>
  <c r="M16" i="31"/>
  <c r="M17" i="31" s="1"/>
  <c r="O18" i="31" s="1"/>
  <c r="O20" i="31" s="1"/>
  <c r="M16" i="27"/>
  <c r="M17" i="27" s="1"/>
  <c r="O18" i="27" s="1"/>
  <c r="O20" i="27" s="1"/>
  <c r="M16" i="25"/>
  <c r="M17" i="25" s="1"/>
  <c r="O18" i="25" s="1"/>
  <c r="O20" i="25" s="1"/>
  <c r="M16" i="26"/>
  <c r="M17" i="26" s="1"/>
  <c r="O18" i="26" s="1"/>
  <c r="O20" i="26" s="1"/>
  <c r="M16" i="30"/>
  <c r="M17" i="30" s="1"/>
  <c r="O18" i="30" s="1"/>
  <c r="O20" i="30" s="1"/>
  <c r="M16" i="17"/>
  <c r="M17" i="17" s="1"/>
  <c r="O18" i="17" s="1"/>
  <c r="O20" i="17" s="1"/>
  <c r="M16" i="29"/>
  <c r="M17" i="29" s="1"/>
  <c r="O18" i="29" s="1"/>
  <c r="O20" i="29" s="1"/>
  <c r="M26" i="29"/>
  <c r="M30" i="29" s="1"/>
  <c r="M26" i="30"/>
  <c r="M30" i="30" s="1"/>
  <c r="M26" i="17"/>
  <c r="M30" i="17" s="1"/>
  <c r="N45" i="31"/>
  <c r="N41" i="31"/>
  <c r="N43" i="31" s="1"/>
  <c r="N41" i="30"/>
  <c r="N43" i="30" s="1"/>
  <c r="N45" i="30"/>
  <c r="N45" i="17"/>
  <c r="N41" i="17"/>
  <c r="N43" i="17" s="1"/>
  <c r="M54" i="25"/>
  <c r="M82" i="25" s="1"/>
  <c r="M51" i="25"/>
  <c r="M79" i="25" s="1"/>
  <c r="M52" i="25"/>
  <c r="M80" i="25" s="1"/>
  <c r="M53" i="25"/>
  <c r="M81" i="25" s="1"/>
  <c r="M50" i="25"/>
  <c r="M78" i="25" s="1"/>
  <c r="M19" i="16"/>
  <c r="L54" i="30"/>
  <c r="M55" i="30" s="1"/>
  <c r="M60" i="30" s="1"/>
  <c r="L54" i="29"/>
  <c r="M55" i="29" s="1"/>
  <c r="M60" i="29" s="1"/>
  <c r="L54" i="31"/>
  <c r="M55" i="31" s="1"/>
  <c r="M60" i="31" s="1"/>
  <c r="L54" i="17"/>
  <c r="M46" i="29"/>
  <c r="M47" i="29" s="1"/>
  <c r="M50" i="29" s="1"/>
  <c r="M4" i="19"/>
  <c r="M4" i="32"/>
  <c r="N35" i="29"/>
  <c r="T5" i="19"/>
  <c r="T5" i="31"/>
  <c r="T5" i="16"/>
  <c r="T5" i="27"/>
  <c r="T5" i="25"/>
  <c r="T5" i="26"/>
  <c r="T5" i="29"/>
  <c r="T5" i="17"/>
  <c r="M4" i="16"/>
  <c r="M4" i="27"/>
  <c r="M4" i="25"/>
  <c r="M4" i="26"/>
  <c r="M4" i="29"/>
  <c r="M4" i="17"/>
  <c r="M4" i="31"/>
  <c r="T5" i="30"/>
  <c r="M4" i="30"/>
  <c r="M26" i="31"/>
  <c r="M30" i="31" s="1"/>
  <c r="T13" i="8"/>
  <c r="T14" i="8" s="1"/>
  <c r="T5" i="8"/>
  <c r="L58" i="8"/>
  <c r="M4" i="8"/>
  <c r="M51" i="8"/>
  <c r="M53" i="8" s="1"/>
  <c r="S20" i="8"/>
  <c r="S84" i="8"/>
  <c r="M33" i="8"/>
  <c r="M34" i="8"/>
  <c r="M66" i="8"/>
  <c r="M67" i="8" s="1"/>
  <c r="N22" i="8"/>
  <c r="N25" i="8"/>
  <c r="M49" i="8"/>
  <c r="N2" i="48" l="1"/>
  <c r="L3" i="48"/>
  <c r="N62" i="31"/>
  <c r="N63" i="31" s="1"/>
  <c r="N65" i="31" s="1"/>
  <c r="S61" i="31"/>
  <c r="S29" i="30"/>
  <c r="S29" i="29"/>
  <c r="N48" i="16"/>
  <c r="N55" i="16"/>
  <c r="S61" i="17"/>
  <c r="S61" i="29"/>
  <c r="S29" i="17"/>
  <c r="S61" i="30"/>
  <c r="N50" i="16"/>
  <c r="T14" i="32"/>
  <c r="T16" i="32" s="1"/>
  <c r="T26" i="25" s="1"/>
  <c r="N51" i="16"/>
  <c r="N53" i="16"/>
  <c r="N49" i="16"/>
  <c r="N52" i="16"/>
  <c r="N62" i="29"/>
  <c r="N63" i="29" s="1"/>
  <c r="N65" i="29" s="1"/>
  <c r="T29" i="29"/>
  <c r="T61" i="31"/>
  <c r="T61" i="30"/>
  <c r="T29" i="31"/>
  <c r="T61" i="17"/>
  <c r="T29" i="30"/>
  <c r="T29" i="17"/>
  <c r="T61" i="29"/>
  <c r="O25" i="26"/>
  <c r="O27" i="26" s="1"/>
  <c r="O37" i="26" s="1"/>
  <c r="O25" i="25"/>
  <c r="O27" i="25" s="1"/>
  <c r="O37" i="25" s="1"/>
  <c r="O25" i="27"/>
  <c r="O27" i="27" s="1"/>
  <c r="O37" i="27" s="1"/>
  <c r="L3" i="32"/>
  <c r="L3" i="43"/>
  <c r="L3" i="44"/>
  <c r="N2" i="32"/>
  <c r="N2" i="44"/>
  <c r="N2" i="43"/>
  <c r="N62" i="17"/>
  <c r="N63" i="17" s="1"/>
  <c r="N65" i="17" s="1"/>
  <c r="N62" i="30"/>
  <c r="N63" i="30" s="1"/>
  <c r="N65" i="30" s="1"/>
  <c r="L55" i="17"/>
  <c r="L60" i="17" s="1"/>
  <c r="N46" i="17"/>
  <c r="N47" i="17" s="1"/>
  <c r="N50" i="17" s="1"/>
  <c r="N46" i="30"/>
  <c r="N47" i="30" s="1"/>
  <c r="N50" i="30" s="1"/>
  <c r="N19" i="16"/>
  <c r="N48" i="25"/>
  <c r="N55" i="25" s="1"/>
  <c r="N83" i="25" s="1"/>
  <c r="N46" i="31"/>
  <c r="N47" i="31" s="1"/>
  <c r="N50" i="31" s="1"/>
  <c r="O33" i="29"/>
  <c r="O57" i="29"/>
  <c r="O33" i="17"/>
  <c r="O35" i="17" s="1"/>
  <c r="O57" i="17"/>
  <c r="O58" i="17" s="1"/>
  <c r="O33" i="30"/>
  <c r="O35" i="30" s="1"/>
  <c r="O57" i="30"/>
  <c r="O58" i="30" s="1"/>
  <c r="O33" i="31"/>
  <c r="O35" i="31" s="1"/>
  <c r="O57" i="31"/>
  <c r="M49" i="30"/>
  <c r="M51" i="30" s="1"/>
  <c r="M49" i="31"/>
  <c r="M51" i="31" s="1"/>
  <c r="M49" i="17"/>
  <c r="M51" i="17" s="1"/>
  <c r="N41" i="29"/>
  <c r="N43" i="29" s="1"/>
  <c r="N46" i="29" s="1"/>
  <c r="N45" i="29"/>
  <c r="M49" i="29"/>
  <c r="M51" i="29" s="1"/>
  <c r="N2" i="19"/>
  <c r="N2" i="27"/>
  <c r="N2" i="25"/>
  <c r="N2" i="31"/>
  <c r="N2" i="16"/>
  <c r="N2" i="26"/>
  <c r="N2" i="29"/>
  <c r="N2" i="17"/>
  <c r="L3" i="19"/>
  <c r="L3" i="31"/>
  <c r="L3" i="16"/>
  <c r="L3" i="27"/>
  <c r="L3" i="25"/>
  <c r="L3" i="26"/>
  <c r="L3" i="29"/>
  <c r="L3" i="17"/>
  <c r="N2" i="30"/>
  <c r="L3" i="30"/>
  <c r="N42" i="27"/>
  <c r="N44" i="27" s="1"/>
  <c r="N48" i="27" s="1"/>
  <c r="T20" i="8"/>
  <c r="T84" i="8"/>
  <c r="L3" i="8"/>
  <c r="M56" i="8"/>
  <c r="M44" i="8"/>
  <c r="N45" i="8" s="1"/>
  <c r="M57" i="8"/>
  <c r="M52" i="8"/>
  <c r="M63" i="8"/>
  <c r="N64" i="8" s="1"/>
  <c r="N66" i="8" s="1"/>
  <c r="N67" i="8" s="1"/>
  <c r="N2" i="8"/>
  <c r="N32" i="8"/>
  <c r="N24" i="8"/>
  <c r="N26" i="8" s="1"/>
  <c r="N48" i="8"/>
  <c r="N38" i="8"/>
  <c r="N39" i="8" s="1"/>
  <c r="N83" i="8"/>
  <c r="N85" i="8" s="1"/>
  <c r="O21" i="8"/>
  <c r="O58" i="31" l="1"/>
  <c r="O66" i="31" s="1"/>
  <c r="O67" i="31" s="1"/>
  <c r="O13" i="16" s="1"/>
  <c r="F7" i="47" s="1"/>
  <c r="T26" i="27"/>
  <c r="T34" i="31"/>
  <c r="T34" i="29"/>
  <c r="T26" i="26"/>
  <c r="T43" i="27"/>
  <c r="T34" i="17"/>
  <c r="T34" i="30"/>
  <c r="N34" i="16"/>
  <c r="N35" i="16" s="1"/>
  <c r="O36" i="16" s="1"/>
  <c r="N4" i="48"/>
  <c r="O58" i="29"/>
  <c r="O66" i="29" s="1"/>
  <c r="O33" i="26"/>
  <c r="O35" i="26" s="1"/>
  <c r="O38" i="26" s="1"/>
  <c r="O39" i="26" s="1"/>
  <c r="O43" i="26" s="1"/>
  <c r="O44" i="26" s="1"/>
  <c r="O33" i="27"/>
  <c r="O35" i="27" s="1"/>
  <c r="O38" i="27" s="1"/>
  <c r="O39" i="27" s="1"/>
  <c r="O33" i="25"/>
  <c r="O35" i="25" s="1"/>
  <c r="O38" i="25" s="1"/>
  <c r="O39" i="25" s="1"/>
  <c r="N49" i="27"/>
  <c r="N16" i="16" s="1"/>
  <c r="N4" i="44"/>
  <c r="N4" i="43"/>
  <c r="O66" i="17"/>
  <c r="O67" i="17" s="1"/>
  <c r="O11" i="16" s="1"/>
  <c r="F5" i="47" s="1"/>
  <c r="O66" i="30"/>
  <c r="O67" i="30" s="1"/>
  <c r="O12" i="16" s="1"/>
  <c r="F6" i="47" s="1"/>
  <c r="N16" i="31"/>
  <c r="N17" i="31" s="1"/>
  <c r="P18" i="31" s="1"/>
  <c r="P20" i="31" s="1"/>
  <c r="N16" i="27"/>
  <c r="N17" i="27" s="1"/>
  <c r="P18" i="27" s="1"/>
  <c r="P20" i="27" s="1"/>
  <c r="N16" i="25"/>
  <c r="N17" i="25" s="1"/>
  <c r="P18" i="25" s="1"/>
  <c r="P20" i="25" s="1"/>
  <c r="N16" i="26"/>
  <c r="N17" i="26" s="1"/>
  <c r="P18" i="26" s="1"/>
  <c r="P20" i="26" s="1"/>
  <c r="N16" i="30"/>
  <c r="N17" i="30" s="1"/>
  <c r="P18" i="30" s="1"/>
  <c r="P20" i="30" s="1"/>
  <c r="N16" i="17"/>
  <c r="N17" i="17" s="1"/>
  <c r="P18" i="17" s="1"/>
  <c r="P20" i="17" s="1"/>
  <c r="N16" i="29"/>
  <c r="N17" i="29" s="1"/>
  <c r="P18" i="29" s="1"/>
  <c r="P20" i="29" s="1"/>
  <c r="N26" i="29"/>
  <c r="N30" i="29" s="1"/>
  <c r="N26" i="30"/>
  <c r="N30" i="30" s="1"/>
  <c r="N26" i="17"/>
  <c r="N30" i="17" s="1"/>
  <c r="O45" i="31"/>
  <c r="O41" i="31"/>
  <c r="O43" i="31" s="1"/>
  <c r="O45" i="30"/>
  <c r="O41" i="30"/>
  <c r="O43" i="30" s="1"/>
  <c r="O45" i="17"/>
  <c r="O41" i="17"/>
  <c r="O43" i="17" s="1"/>
  <c r="N54" i="25"/>
  <c r="N82" i="25" s="1"/>
  <c r="N53" i="25"/>
  <c r="N81" i="25" s="1"/>
  <c r="N51" i="25"/>
  <c r="N79" i="25" s="1"/>
  <c r="N52" i="25"/>
  <c r="N80" i="25" s="1"/>
  <c r="N50" i="25"/>
  <c r="N78" i="25" s="1"/>
  <c r="M54" i="30"/>
  <c r="N55" i="30" s="1"/>
  <c r="N60" i="30" s="1"/>
  <c r="N47" i="29"/>
  <c r="N50" i="29" s="1"/>
  <c r="M54" i="29"/>
  <c r="N55" i="29" s="1"/>
  <c r="N60" i="29" s="1"/>
  <c r="M54" i="31"/>
  <c r="N55" i="31" s="1"/>
  <c r="N60" i="31" s="1"/>
  <c r="M54" i="17"/>
  <c r="N4" i="19"/>
  <c r="N4" i="32"/>
  <c r="O35" i="29"/>
  <c r="M67" i="29"/>
  <c r="M10" i="16" s="1"/>
  <c r="N4" i="27"/>
  <c r="N4" i="25"/>
  <c r="N4" i="31"/>
  <c r="N4" i="16"/>
  <c r="N4" i="26"/>
  <c r="N4" i="29"/>
  <c r="N4" i="17"/>
  <c r="N4" i="30"/>
  <c r="N26" i="31"/>
  <c r="N30" i="31" s="1"/>
  <c r="N33" i="8"/>
  <c r="N34" i="8"/>
  <c r="N4" i="8"/>
  <c r="O22" i="8"/>
  <c r="O25" i="8"/>
  <c r="N49" i="8"/>
  <c r="M58" i="8"/>
  <c r="N51" i="8"/>
  <c r="N53" i="8" s="1"/>
  <c r="O2" i="48" l="1"/>
  <c r="M3" i="48"/>
  <c r="F19" i="47"/>
  <c r="F22" i="47"/>
  <c r="F17" i="47"/>
  <c r="F20" i="47"/>
  <c r="F23" i="47"/>
  <c r="F18" i="47"/>
  <c r="F21" i="47"/>
  <c r="O62" i="31"/>
  <c r="O63" i="31" s="1"/>
  <c r="O65" i="31" s="1"/>
  <c r="O51" i="16"/>
  <c r="O55" i="16"/>
  <c r="O48" i="16"/>
  <c r="F16" i="47" s="1"/>
  <c r="O53" i="16"/>
  <c r="O49" i="16"/>
  <c r="O52" i="16"/>
  <c r="O54" i="16"/>
  <c r="O50" i="16"/>
  <c r="O62" i="29"/>
  <c r="O63" i="29" s="1"/>
  <c r="O65" i="29" s="1"/>
  <c r="P25" i="26"/>
  <c r="P27" i="26" s="1"/>
  <c r="P33" i="26" s="1"/>
  <c r="P35" i="26" s="1"/>
  <c r="P25" i="25"/>
  <c r="P27" i="25" s="1"/>
  <c r="P37" i="25" s="1"/>
  <c r="P25" i="27"/>
  <c r="P27" i="27" s="1"/>
  <c r="P37" i="27" s="1"/>
  <c r="O2" i="32"/>
  <c r="O2" i="44"/>
  <c r="O2" i="43"/>
  <c r="M3" i="32"/>
  <c r="M3" i="44"/>
  <c r="M3" i="43"/>
  <c r="O62" i="30"/>
  <c r="O63" i="30" s="1"/>
  <c r="O65" i="30" s="1"/>
  <c r="O62" i="17"/>
  <c r="O63" i="17" s="1"/>
  <c r="O65" i="17" s="1"/>
  <c r="M55" i="17"/>
  <c r="M60" i="17" s="1"/>
  <c r="O46" i="17"/>
  <c r="O47" i="17" s="1"/>
  <c r="O50" i="17" s="1"/>
  <c r="O46" i="30"/>
  <c r="O47" i="30" s="1"/>
  <c r="O50" i="30" s="1"/>
  <c r="O19" i="16"/>
  <c r="F9" i="47" s="1"/>
  <c r="O48" i="25"/>
  <c r="O55" i="25" s="1"/>
  <c r="O83" i="25" s="1"/>
  <c r="O46" i="31"/>
  <c r="O47" i="31" s="1"/>
  <c r="O50" i="31" s="1"/>
  <c r="P33" i="29"/>
  <c r="P57" i="29"/>
  <c r="P33" i="17"/>
  <c r="P35" i="17" s="1"/>
  <c r="P57" i="17"/>
  <c r="P58" i="17" s="1"/>
  <c r="P33" i="30"/>
  <c r="P35" i="30" s="1"/>
  <c r="P57" i="30"/>
  <c r="P58" i="30" s="1"/>
  <c r="P33" i="31"/>
  <c r="P35" i="31" s="1"/>
  <c r="P57" i="31"/>
  <c r="N49" i="30"/>
  <c r="N51" i="30" s="1"/>
  <c r="N49" i="31"/>
  <c r="N51" i="31" s="1"/>
  <c r="N49" i="17"/>
  <c r="N51" i="17" s="1"/>
  <c r="O45" i="29"/>
  <c r="O41" i="29"/>
  <c r="O43" i="29" s="1"/>
  <c r="O46" i="29" s="1"/>
  <c r="N49" i="29"/>
  <c r="N51" i="29" s="1"/>
  <c r="M3" i="19"/>
  <c r="M3" i="16"/>
  <c r="M3" i="27"/>
  <c r="M3" i="25"/>
  <c r="M3" i="26"/>
  <c r="M3" i="29"/>
  <c r="M3" i="17"/>
  <c r="M3" i="31"/>
  <c r="O2" i="19"/>
  <c r="O2" i="31"/>
  <c r="O2" i="17"/>
  <c r="O2" i="16"/>
  <c r="O2" i="27"/>
  <c r="O2" i="25"/>
  <c r="O2" i="26"/>
  <c r="O2" i="29"/>
  <c r="O42" i="27"/>
  <c r="O44" i="27" s="1"/>
  <c r="O48" i="27" s="1"/>
  <c r="M3" i="30"/>
  <c r="O2" i="30"/>
  <c r="N63" i="8"/>
  <c r="O64" i="8" s="1"/>
  <c r="O66" i="8" s="1"/>
  <c r="O67" i="8" s="1"/>
  <c r="N52" i="8"/>
  <c r="O24" i="8"/>
  <c r="O26" i="8" s="1"/>
  <c r="O32" i="8"/>
  <c r="O2" i="8"/>
  <c r="O38" i="8"/>
  <c r="O39" i="8" s="1"/>
  <c r="O48" i="8"/>
  <c r="O83" i="8"/>
  <c r="O85" i="8" s="1"/>
  <c r="P21" i="8"/>
  <c r="N44" i="8"/>
  <c r="O45" i="8" s="1"/>
  <c r="N57" i="8"/>
  <c r="M3" i="8"/>
  <c r="N56" i="8"/>
  <c r="P58" i="31" l="1"/>
  <c r="P62" i="31" s="1"/>
  <c r="O34" i="16"/>
  <c r="O35" i="16" s="1"/>
  <c r="P36" i="16" s="1"/>
  <c r="O4" i="48"/>
  <c r="P58" i="29"/>
  <c r="P33" i="27"/>
  <c r="P35" i="27" s="1"/>
  <c r="P38" i="27" s="1"/>
  <c r="P39" i="27" s="1"/>
  <c r="P33" i="25"/>
  <c r="P35" i="25" s="1"/>
  <c r="P38" i="25" s="1"/>
  <c r="P39" i="25" s="1"/>
  <c r="P37" i="26"/>
  <c r="O49" i="27"/>
  <c r="O16" i="16" s="1"/>
  <c r="F8" i="47" s="1"/>
  <c r="O4" i="44"/>
  <c r="O4" i="43"/>
  <c r="P62" i="17"/>
  <c r="P62" i="30"/>
  <c r="O26" i="29"/>
  <c r="O30" i="29" s="1"/>
  <c r="F24" i="47" s="1"/>
  <c r="O26" i="30"/>
  <c r="O26" i="17"/>
  <c r="O30" i="17" s="1"/>
  <c r="O16" i="31"/>
  <c r="O17" i="31" s="1"/>
  <c r="Q18" i="31" s="1"/>
  <c r="Q20" i="31" s="1"/>
  <c r="O16" i="27"/>
  <c r="O17" i="27" s="1"/>
  <c r="Q18" i="27" s="1"/>
  <c r="Q20" i="27" s="1"/>
  <c r="O16" i="25"/>
  <c r="O17" i="25" s="1"/>
  <c r="Q18" i="25" s="1"/>
  <c r="Q20" i="25" s="1"/>
  <c r="O16" i="26"/>
  <c r="O17" i="26" s="1"/>
  <c r="Q18" i="26" s="1"/>
  <c r="Q20" i="26" s="1"/>
  <c r="O16" i="30"/>
  <c r="O17" i="30" s="1"/>
  <c r="Q18" i="30" s="1"/>
  <c r="Q20" i="30" s="1"/>
  <c r="O16" i="17"/>
  <c r="O17" i="17" s="1"/>
  <c r="Q18" i="17" s="1"/>
  <c r="Q20" i="17" s="1"/>
  <c r="O16" i="29"/>
  <c r="P45" i="31"/>
  <c r="P41" i="31"/>
  <c r="P43" i="31" s="1"/>
  <c r="P38" i="26"/>
  <c r="P45" i="30"/>
  <c r="P41" i="30"/>
  <c r="P43" i="30" s="1"/>
  <c r="P45" i="17"/>
  <c r="P41" i="17"/>
  <c r="P43" i="17" s="1"/>
  <c r="O53" i="25"/>
  <c r="O81" i="25" s="1"/>
  <c r="O51" i="25"/>
  <c r="O79" i="25" s="1"/>
  <c r="O54" i="25"/>
  <c r="O82" i="25" s="1"/>
  <c r="O52" i="25"/>
  <c r="O80" i="25" s="1"/>
  <c r="O50" i="25"/>
  <c r="O78" i="25" s="1"/>
  <c r="N54" i="30"/>
  <c r="O55" i="30" s="1"/>
  <c r="O60" i="30" s="1"/>
  <c r="N54" i="29"/>
  <c r="O55" i="29" s="1"/>
  <c r="O60" i="29" s="1"/>
  <c r="N54" i="31"/>
  <c r="O55" i="31" s="1"/>
  <c r="O60" i="31" s="1"/>
  <c r="N54" i="17"/>
  <c r="O47" i="29"/>
  <c r="O50" i="29" s="1"/>
  <c r="O4" i="19"/>
  <c r="O4" i="32"/>
  <c r="P35" i="29"/>
  <c r="N67" i="29"/>
  <c r="N10" i="16" s="1"/>
  <c r="O4" i="31"/>
  <c r="O4" i="17"/>
  <c r="O4" i="16"/>
  <c r="O4" i="27"/>
  <c r="O4" i="25"/>
  <c r="O4" i="26"/>
  <c r="O4" i="29"/>
  <c r="O4" i="30"/>
  <c r="O26" i="31"/>
  <c r="O30" i="31" s="1"/>
  <c r="F30" i="47" s="1"/>
  <c r="O51" i="8"/>
  <c r="O53" i="8" s="1"/>
  <c r="O57" i="8" s="1"/>
  <c r="O4" i="8"/>
  <c r="N58" i="8"/>
  <c r="P25" i="8"/>
  <c r="P22" i="8"/>
  <c r="O49" i="8"/>
  <c r="O33" i="8"/>
  <c r="O44" i="8" s="1"/>
  <c r="P45" i="8" s="1"/>
  <c r="O34" i="8"/>
  <c r="O56" i="8" s="1"/>
  <c r="O49" i="17" l="1"/>
  <c r="O51" i="17" s="1"/>
  <c r="F27" i="47" s="1"/>
  <c r="F26" i="47"/>
  <c r="O49" i="29"/>
  <c r="O51" i="29" s="1"/>
  <c r="F25" i="47" s="1"/>
  <c r="N3" i="48"/>
  <c r="P2" i="48"/>
  <c r="P51" i="16"/>
  <c r="G19" i="47" s="1"/>
  <c r="P55" i="16"/>
  <c r="G23" i="47" s="1"/>
  <c r="P50" i="16"/>
  <c r="G18" i="47" s="1"/>
  <c r="P49" i="16"/>
  <c r="G17" i="47" s="1"/>
  <c r="P53" i="16"/>
  <c r="G21" i="47" s="1"/>
  <c r="P52" i="16"/>
  <c r="G20" i="47" s="1"/>
  <c r="P48" i="16"/>
  <c r="G16" i="47" s="1"/>
  <c r="P54" i="16"/>
  <c r="G22" i="47" s="1"/>
  <c r="P62" i="29"/>
  <c r="P39" i="26"/>
  <c r="P43" i="26" s="1"/>
  <c r="P44" i="26" s="1"/>
  <c r="P19" i="16" s="1"/>
  <c r="G9" i="47" s="1"/>
  <c r="O17" i="29"/>
  <c r="Q18" i="29" s="1"/>
  <c r="Q20" i="29" s="1"/>
  <c r="Q33" i="29" s="1"/>
  <c r="Q25" i="26"/>
  <c r="Q27" i="26" s="1"/>
  <c r="Q37" i="26" s="1"/>
  <c r="Q25" i="25"/>
  <c r="Q27" i="25" s="1"/>
  <c r="Q33" i="25" s="1"/>
  <c r="Q35" i="25" s="1"/>
  <c r="Q25" i="27"/>
  <c r="Q27" i="27" s="1"/>
  <c r="Q33" i="27" s="1"/>
  <c r="Q35" i="27" s="1"/>
  <c r="N3" i="32"/>
  <c r="N3" i="44"/>
  <c r="N3" i="43"/>
  <c r="P2" i="32"/>
  <c r="P2" i="43"/>
  <c r="P2" i="44"/>
  <c r="N55" i="17"/>
  <c r="N60" i="17" s="1"/>
  <c r="P26" i="29"/>
  <c r="P26" i="30"/>
  <c r="P26" i="17"/>
  <c r="P30" i="17" s="1"/>
  <c r="P46" i="17"/>
  <c r="P47" i="17" s="1"/>
  <c r="P50" i="17" s="1"/>
  <c r="P46" i="30"/>
  <c r="P47" i="30" s="1"/>
  <c r="P50" i="30" s="1"/>
  <c r="P48" i="25"/>
  <c r="P55" i="25" s="1"/>
  <c r="P83" i="25" s="1"/>
  <c r="P90" i="25" s="1"/>
  <c r="P98" i="25" s="1"/>
  <c r="P27" i="16" s="1"/>
  <c r="G15" i="47" s="1"/>
  <c r="P46" i="31"/>
  <c r="P47" i="31" s="1"/>
  <c r="P50" i="31" s="1"/>
  <c r="Q57" i="17"/>
  <c r="Q58" i="17" s="1"/>
  <c r="Q33" i="17"/>
  <c r="Q35" i="17" s="1"/>
  <c r="Q57" i="30"/>
  <c r="Q58" i="30" s="1"/>
  <c r="Q33" i="30"/>
  <c r="Q35" i="30" s="1"/>
  <c r="Q57" i="31"/>
  <c r="Q33" i="31"/>
  <c r="Q35" i="31" s="1"/>
  <c r="O49" i="31"/>
  <c r="O51" i="31" s="1"/>
  <c r="P45" i="29"/>
  <c r="P41" i="29"/>
  <c r="P43" i="29" s="1"/>
  <c r="O67" i="29"/>
  <c r="O10" i="16" s="1"/>
  <c r="F4" i="47" s="1"/>
  <c r="O30" i="30"/>
  <c r="N3" i="19"/>
  <c r="N3" i="16"/>
  <c r="N3" i="27"/>
  <c r="N3" i="25"/>
  <c r="N3" i="31"/>
  <c r="N3" i="26"/>
  <c r="N3" i="29"/>
  <c r="N3" i="17"/>
  <c r="P2" i="19"/>
  <c r="P2" i="16"/>
  <c r="P2" i="27"/>
  <c r="P2" i="25"/>
  <c r="P2" i="26"/>
  <c r="P2" i="29"/>
  <c r="P2" i="17"/>
  <c r="P2" i="31"/>
  <c r="N3" i="30"/>
  <c r="P2" i="30"/>
  <c r="P26" i="31"/>
  <c r="P30" i="31" s="1"/>
  <c r="P42" i="27"/>
  <c r="P44" i="27" s="1"/>
  <c r="P48" i="27" s="1"/>
  <c r="P51" i="8"/>
  <c r="O58" i="8"/>
  <c r="O52" i="8"/>
  <c r="O63" i="8"/>
  <c r="P64" i="8" s="1"/>
  <c r="P66" i="8" s="1"/>
  <c r="P67" i="8" s="1"/>
  <c r="N3" i="8"/>
  <c r="P2" i="8"/>
  <c r="P24" i="8"/>
  <c r="P26" i="8" s="1"/>
  <c r="P48" i="8"/>
  <c r="P38" i="8"/>
  <c r="P39" i="8" s="1"/>
  <c r="P32" i="8"/>
  <c r="P83" i="8"/>
  <c r="P85" i="8" s="1"/>
  <c r="Q21" i="8"/>
  <c r="O54" i="17" l="1"/>
  <c r="O55" i="17" s="1"/>
  <c r="O60" i="17" s="1"/>
  <c r="O49" i="30"/>
  <c r="O51" i="30" s="1"/>
  <c r="F28" i="47"/>
  <c r="P49" i="17"/>
  <c r="P51" i="17" s="1"/>
  <c r="G26" i="47"/>
  <c r="P49" i="31"/>
  <c r="P51" i="31" s="1"/>
  <c r="G30" i="47"/>
  <c r="O54" i="31"/>
  <c r="F31" i="47"/>
  <c r="P30" i="29"/>
  <c r="G24" i="47" s="1"/>
  <c r="P117" i="19"/>
  <c r="P47" i="27" s="1"/>
  <c r="P49" i="27" s="1"/>
  <c r="P16" i="16" s="1"/>
  <c r="G8" i="47" s="1"/>
  <c r="O3" i="48"/>
  <c r="Q58" i="31"/>
  <c r="P34" i="16"/>
  <c r="P35" i="16" s="1"/>
  <c r="Q36" i="16" s="1"/>
  <c r="P4" i="48"/>
  <c r="Q57" i="29"/>
  <c r="Q37" i="25"/>
  <c r="Q33" i="26"/>
  <c r="Q35" i="26" s="1"/>
  <c r="Q38" i="26" s="1"/>
  <c r="Q39" i="26" s="1"/>
  <c r="Q43" i="26" s="1"/>
  <c r="Q44" i="26" s="1"/>
  <c r="Q37" i="27"/>
  <c r="P4" i="43"/>
  <c r="P4" i="44"/>
  <c r="O3" i="32"/>
  <c r="O3" i="44"/>
  <c r="O3" i="43"/>
  <c r="Q62" i="30"/>
  <c r="P16" i="31"/>
  <c r="P17" i="31" s="1"/>
  <c r="R18" i="31" s="1"/>
  <c r="R20" i="31" s="1"/>
  <c r="P16" i="27"/>
  <c r="P17" i="27" s="1"/>
  <c r="R18" i="27" s="1"/>
  <c r="R20" i="27" s="1"/>
  <c r="P16" i="25"/>
  <c r="P17" i="25" s="1"/>
  <c r="R18" i="25" s="1"/>
  <c r="R20" i="25" s="1"/>
  <c r="P16" i="26"/>
  <c r="P17" i="26" s="1"/>
  <c r="R18" i="26" s="1"/>
  <c r="R20" i="26" s="1"/>
  <c r="P16" i="30"/>
  <c r="P17" i="30" s="1"/>
  <c r="R18" i="30" s="1"/>
  <c r="R20" i="30" s="1"/>
  <c r="P16" i="17"/>
  <c r="P17" i="17" s="1"/>
  <c r="R18" i="17" s="1"/>
  <c r="R20" i="17" s="1"/>
  <c r="P16" i="29"/>
  <c r="P17" i="29" s="1"/>
  <c r="R18" i="29" s="1"/>
  <c r="R20" i="29" s="1"/>
  <c r="Q45" i="31"/>
  <c r="Q41" i="31"/>
  <c r="Q43" i="31" s="1"/>
  <c r="Q38" i="27"/>
  <c r="Q38" i="25"/>
  <c r="Q45" i="30"/>
  <c r="Q41" i="30"/>
  <c r="Q43" i="30" s="1"/>
  <c r="Q45" i="17"/>
  <c r="Q41" i="17"/>
  <c r="Q43" i="17" s="1"/>
  <c r="P52" i="25"/>
  <c r="P80" i="25" s="1"/>
  <c r="P87" i="25" s="1"/>
  <c r="P95" i="25" s="1"/>
  <c r="P24" i="16" s="1"/>
  <c r="G12" i="47" s="1"/>
  <c r="P50" i="25"/>
  <c r="P78" i="25" s="1"/>
  <c r="P85" i="25" s="1"/>
  <c r="P93" i="25" s="1"/>
  <c r="P22" i="16" s="1"/>
  <c r="G10" i="47" s="1"/>
  <c r="P54" i="25"/>
  <c r="P82" i="25" s="1"/>
  <c r="P89" i="25" s="1"/>
  <c r="P97" i="25" s="1"/>
  <c r="P26" i="16" s="1"/>
  <c r="G14" i="47" s="1"/>
  <c r="P51" i="25"/>
  <c r="P79" i="25" s="1"/>
  <c r="P86" i="25" s="1"/>
  <c r="P94" i="25" s="1"/>
  <c r="P23" i="16" s="1"/>
  <c r="G11" i="47" s="1"/>
  <c r="P53" i="25"/>
  <c r="P81" i="25" s="1"/>
  <c r="P88" i="25" s="1"/>
  <c r="P96" i="25" s="1"/>
  <c r="P25" i="16" s="1"/>
  <c r="G13" i="47" s="1"/>
  <c r="O54" i="29"/>
  <c r="P46" i="29"/>
  <c r="P47" i="29" s="1"/>
  <c r="P50" i="29" s="1"/>
  <c r="P4" i="19"/>
  <c r="P4" i="32"/>
  <c r="Q35" i="29"/>
  <c r="Q45" i="29" s="1"/>
  <c r="P30" i="30"/>
  <c r="P4" i="16"/>
  <c r="P4" i="27"/>
  <c r="P4" i="25"/>
  <c r="P4" i="26"/>
  <c r="P4" i="29"/>
  <c r="P4" i="17"/>
  <c r="P4" i="31"/>
  <c r="O3" i="19"/>
  <c r="O3" i="31"/>
  <c r="O3" i="17"/>
  <c r="O3" i="16"/>
  <c r="O3" i="27"/>
  <c r="O3" i="25"/>
  <c r="O3" i="26"/>
  <c r="O3" i="29"/>
  <c r="O3" i="30"/>
  <c r="P4" i="30"/>
  <c r="P53" i="8"/>
  <c r="P57" i="8" s="1"/>
  <c r="O3" i="8"/>
  <c r="P49" i="8"/>
  <c r="P4" i="8"/>
  <c r="P33" i="8"/>
  <c r="P44" i="8" s="1"/>
  <c r="Q45" i="8" s="1"/>
  <c r="P34" i="8"/>
  <c r="P56" i="8" s="1"/>
  <c r="Q22" i="8"/>
  <c r="Q25" i="8"/>
  <c r="P49" i="30" l="1"/>
  <c r="P51" i="30" s="1"/>
  <c r="G28" i="47"/>
  <c r="P54" i="17"/>
  <c r="G27" i="47"/>
  <c r="P54" i="31"/>
  <c r="P55" i="31" s="1"/>
  <c r="P60" i="31" s="1"/>
  <c r="P63" i="31" s="1"/>
  <c r="P65" i="31" s="1"/>
  <c r="P66" i="31" s="1"/>
  <c r="P67" i="31" s="1"/>
  <c r="P13" i="16" s="1"/>
  <c r="G7" i="47" s="1"/>
  <c r="G31" i="47"/>
  <c r="O54" i="30"/>
  <c r="F29" i="47"/>
  <c r="P49" i="29"/>
  <c r="P51" i="29" s="1"/>
  <c r="G25" i="47" s="1"/>
  <c r="Q2" i="48"/>
  <c r="Q62" i="31"/>
  <c r="Q55" i="16"/>
  <c r="H23" i="47" s="1"/>
  <c r="Q51" i="16"/>
  <c r="H19" i="47" s="1"/>
  <c r="Q53" i="16"/>
  <c r="H21" i="47" s="1"/>
  <c r="Q49" i="16"/>
  <c r="H17" i="47" s="1"/>
  <c r="Q52" i="16"/>
  <c r="H20" i="47" s="1"/>
  <c r="Q48" i="16"/>
  <c r="H16" i="47" s="1"/>
  <c r="Q54" i="16"/>
  <c r="H22" i="47" s="1"/>
  <c r="Q50" i="16"/>
  <c r="H18" i="47" s="1"/>
  <c r="Q58" i="29"/>
  <c r="Q39" i="25"/>
  <c r="Q48" i="25" s="1"/>
  <c r="Q55" i="25" s="1"/>
  <c r="Q83" i="25" s="1"/>
  <c r="Q90" i="25" s="1"/>
  <c r="Q98" i="25" s="1"/>
  <c r="Q27" i="16" s="1"/>
  <c r="H15" i="47" s="1"/>
  <c r="Q39" i="27"/>
  <c r="Q42" i="27" s="1"/>
  <c r="Q44" i="27" s="1"/>
  <c r="Q48" i="27" s="1"/>
  <c r="R25" i="26"/>
  <c r="R27" i="26" s="1"/>
  <c r="R37" i="26" s="1"/>
  <c r="R25" i="25"/>
  <c r="R27" i="25" s="1"/>
  <c r="R37" i="25" s="1"/>
  <c r="R25" i="27"/>
  <c r="R27" i="27" s="1"/>
  <c r="R37" i="27" s="1"/>
  <c r="Q62" i="17"/>
  <c r="P55" i="17"/>
  <c r="P60" i="17" s="1"/>
  <c r="P63" i="17" s="1"/>
  <c r="P65" i="17" s="1"/>
  <c r="P66" i="17" s="1"/>
  <c r="P67" i="17" s="1"/>
  <c r="P11" i="16" s="1"/>
  <c r="G5" i="47" s="1"/>
  <c r="Q2" i="32"/>
  <c r="Q2" i="44"/>
  <c r="Q2" i="43"/>
  <c r="Q26" i="29"/>
  <c r="Q26" i="30"/>
  <c r="Q26" i="17"/>
  <c r="Q30" i="17" s="1"/>
  <c r="Q46" i="17"/>
  <c r="Q47" i="17" s="1"/>
  <c r="Q50" i="17" s="1"/>
  <c r="Q46" i="30"/>
  <c r="Q47" i="30" s="1"/>
  <c r="Q50" i="30" s="1"/>
  <c r="Q19" i="16"/>
  <c r="H9" i="47" s="1"/>
  <c r="Q46" i="31"/>
  <c r="Q47" i="31" s="1"/>
  <c r="Q50" i="31" s="1"/>
  <c r="R33" i="29"/>
  <c r="R57" i="29"/>
  <c r="R57" i="17"/>
  <c r="R58" i="17" s="1"/>
  <c r="R33" i="17"/>
  <c r="R35" i="17" s="1"/>
  <c r="R33" i="30"/>
  <c r="R35" i="30" s="1"/>
  <c r="R57" i="30"/>
  <c r="R58" i="30" s="1"/>
  <c r="R33" i="31"/>
  <c r="R35" i="31" s="1"/>
  <c r="R57" i="31"/>
  <c r="Q41" i="29"/>
  <c r="Q43" i="29" s="1"/>
  <c r="Q46" i="29" s="1"/>
  <c r="Q2" i="19"/>
  <c r="Q2" i="16"/>
  <c r="Q2" i="27"/>
  <c r="Q2" i="25"/>
  <c r="Q2" i="26"/>
  <c r="Q2" i="29"/>
  <c r="Q2" i="17"/>
  <c r="Q2" i="31"/>
  <c r="Q2" i="30"/>
  <c r="Q26" i="31"/>
  <c r="Q30" i="31" s="1"/>
  <c r="P58" i="8"/>
  <c r="Q51" i="8"/>
  <c r="P63" i="8"/>
  <c r="Q64" i="8" s="1"/>
  <c r="Q66" i="8" s="1"/>
  <c r="Q67" i="8" s="1"/>
  <c r="P52" i="8"/>
  <c r="Q2" i="8"/>
  <c r="Q24" i="8"/>
  <c r="Q26" i="8" s="1"/>
  <c r="Q48" i="8"/>
  <c r="Q38" i="8"/>
  <c r="Q39" i="8" s="1"/>
  <c r="Q83" i="8"/>
  <c r="Q85" i="8" s="1"/>
  <c r="Q32" i="8"/>
  <c r="R21" i="8"/>
  <c r="Q49" i="31" l="1"/>
  <c r="Q51" i="31" s="1"/>
  <c r="H30" i="47"/>
  <c r="Q49" i="17"/>
  <c r="Q51" i="17" s="1"/>
  <c r="H26" i="47"/>
  <c r="P54" i="30"/>
  <c r="P55" i="30" s="1"/>
  <c r="P60" i="30" s="1"/>
  <c r="P63" i="30" s="1"/>
  <c r="P65" i="30" s="1"/>
  <c r="P66" i="30" s="1"/>
  <c r="P67" i="30" s="1"/>
  <c r="P12" i="16" s="1"/>
  <c r="G6" i="47" s="1"/>
  <c r="G29" i="47"/>
  <c r="P54" i="29"/>
  <c r="P55" i="29" s="1"/>
  <c r="P60" i="29" s="1"/>
  <c r="P63" i="29" s="1"/>
  <c r="P65" i="29" s="1"/>
  <c r="P66" i="29" s="1"/>
  <c r="P67" i="29" s="1"/>
  <c r="P10" i="16" s="1"/>
  <c r="G4" i="47" s="1"/>
  <c r="Q117" i="19"/>
  <c r="Q47" i="27" s="1"/>
  <c r="Q49" i="27" s="1"/>
  <c r="P3" i="48"/>
  <c r="R58" i="31"/>
  <c r="Q34" i="16"/>
  <c r="Q35" i="16" s="1"/>
  <c r="R36" i="16" s="1"/>
  <c r="Q4" i="48"/>
  <c r="R58" i="29"/>
  <c r="Q62" i="29"/>
  <c r="R33" i="25"/>
  <c r="R35" i="25" s="1"/>
  <c r="R38" i="25" s="1"/>
  <c r="R39" i="25" s="1"/>
  <c r="R33" i="26"/>
  <c r="R35" i="26" s="1"/>
  <c r="R38" i="26" s="1"/>
  <c r="R39" i="26" s="1"/>
  <c r="R43" i="26" s="1"/>
  <c r="R44" i="26" s="1"/>
  <c r="R33" i="27"/>
  <c r="R35" i="27" s="1"/>
  <c r="R38" i="27" s="1"/>
  <c r="R39" i="27" s="1"/>
  <c r="P3" i="32"/>
  <c r="P3" i="43"/>
  <c r="P3" i="44"/>
  <c r="Q4" i="44"/>
  <c r="Q4" i="43"/>
  <c r="R62" i="17"/>
  <c r="R62" i="30"/>
  <c r="Q16" i="31"/>
  <c r="Q17" i="31" s="1"/>
  <c r="S18" i="31" s="1"/>
  <c r="S20" i="31" s="1"/>
  <c r="Q16" i="27"/>
  <c r="Q17" i="27" s="1"/>
  <c r="S18" i="27" s="1"/>
  <c r="S20" i="27" s="1"/>
  <c r="Q16" i="25"/>
  <c r="Q17" i="25" s="1"/>
  <c r="S18" i="25" s="1"/>
  <c r="S20" i="25" s="1"/>
  <c r="Q16" i="26"/>
  <c r="Q17" i="26" s="1"/>
  <c r="S18" i="26" s="1"/>
  <c r="S20" i="26" s="1"/>
  <c r="Q16" i="30"/>
  <c r="Q17" i="30" s="1"/>
  <c r="S18" i="30" s="1"/>
  <c r="S20" i="30" s="1"/>
  <c r="Q16" i="17"/>
  <c r="Q17" i="17" s="1"/>
  <c r="S18" i="17" s="1"/>
  <c r="S20" i="17" s="1"/>
  <c r="Q16" i="29"/>
  <c r="Q17" i="29" s="1"/>
  <c r="S18" i="29" s="1"/>
  <c r="S20" i="29" s="1"/>
  <c r="R41" i="31"/>
  <c r="R43" i="31" s="1"/>
  <c r="R45" i="31"/>
  <c r="R45" i="30"/>
  <c r="R41" i="30"/>
  <c r="R43" i="30" s="1"/>
  <c r="R45" i="17"/>
  <c r="R41" i="17"/>
  <c r="R43" i="17" s="1"/>
  <c r="Q54" i="25"/>
  <c r="Q82" i="25" s="1"/>
  <c r="Q89" i="25" s="1"/>
  <c r="Q97" i="25" s="1"/>
  <c r="Q52" i="25"/>
  <c r="Q80" i="25" s="1"/>
  <c r="Q87" i="25" s="1"/>
  <c r="Q95" i="25" s="1"/>
  <c r="Q24" i="16" s="1"/>
  <c r="H12" i="47" s="1"/>
  <c r="Q50" i="25"/>
  <c r="Q78" i="25" s="1"/>
  <c r="Q85" i="25" s="1"/>
  <c r="Q93" i="25" s="1"/>
  <c r="Q22" i="16" s="1"/>
  <c r="H10" i="47" s="1"/>
  <c r="Q53" i="25"/>
  <c r="Q81" i="25" s="1"/>
  <c r="Q88" i="25" s="1"/>
  <c r="Q96" i="25" s="1"/>
  <c r="Q25" i="16" s="1"/>
  <c r="H13" i="47" s="1"/>
  <c r="Q51" i="25"/>
  <c r="Q79" i="25" s="1"/>
  <c r="Q86" i="25" s="1"/>
  <c r="Q94" i="25" s="1"/>
  <c r="Q23" i="16" s="1"/>
  <c r="H11" i="47" s="1"/>
  <c r="Q47" i="29"/>
  <c r="Q50" i="29" s="1"/>
  <c r="Q4" i="19"/>
  <c r="Q4" i="32"/>
  <c r="R35" i="29"/>
  <c r="Q30" i="29"/>
  <c r="H24" i="47" s="1"/>
  <c r="Q30" i="30"/>
  <c r="Q4" i="16"/>
  <c r="Q4" i="27"/>
  <c r="Q4" i="25"/>
  <c r="Q4" i="26"/>
  <c r="Q4" i="29"/>
  <c r="Q4" i="17"/>
  <c r="Q4" i="31"/>
  <c r="P3" i="19"/>
  <c r="P3" i="17"/>
  <c r="P3" i="16"/>
  <c r="P3" i="27"/>
  <c r="P3" i="25"/>
  <c r="P3" i="26"/>
  <c r="P3" i="29"/>
  <c r="P3" i="31"/>
  <c r="Q4" i="30"/>
  <c r="P3" i="8"/>
  <c r="P3" i="30"/>
  <c r="Q53" i="8"/>
  <c r="Q57" i="8" s="1"/>
  <c r="R22" i="8"/>
  <c r="R25" i="8"/>
  <c r="Q4" i="8"/>
  <c r="Q33" i="8"/>
  <c r="Q44" i="8" s="1"/>
  <c r="R45" i="8" s="1"/>
  <c r="Q34" i="8"/>
  <c r="Q56" i="8" s="1"/>
  <c r="Q49" i="8"/>
  <c r="Q54" i="31" l="1"/>
  <c r="Q55" i="31" s="1"/>
  <c r="Q60" i="31" s="1"/>
  <c r="Q63" i="31" s="1"/>
  <c r="Q65" i="31" s="1"/>
  <c r="Q66" i="31" s="1"/>
  <c r="H31" i="47"/>
  <c r="Q49" i="30"/>
  <c r="Q51" i="30" s="1"/>
  <c r="H28" i="47"/>
  <c r="Q54" i="17"/>
  <c r="Q55" i="17" s="1"/>
  <c r="Q60" i="17" s="1"/>
  <c r="Q63" i="17" s="1"/>
  <c r="Q65" i="17" s="1"/>
  <c r="Q66" i="17" s="1"/>
  <c r="H27" i="47"/>
  <c r="Q49" i="29"/>
  <c r="Q51" i="29" s="1"/>
  <c r="H25" i="47" s="1"/>
  <c r="R2" i="48"/>
  <c r="R62" i="31"/>
  <c r="R53" i="16"/>
  <c r="I21" i="47" s="1"/>
  <c r="R55" i="16"/>
  <c r="I23" i="47" s="1"/>
  <c r="R49" i="16"/>
  <c r="I17" i="47" s="1"/>
  <c r="Q26" i="16"/>
  <c r="H14" i="47" s="1"/>
  <c r="R52" i="16"/>
  <c r="I20" i="47" s="1"/>
  <c r="R48" i="16"/>
  <c r="I16" i="47" s="1"/>
  <c r="R54" i="16"/>
  <c r="I22" i="47" s="1"/>
  <c r="R50" i="16"/>
  <c r="I18" i="47" s="1"/>
  <c r="R51" i="16"/>
  <c r="I19" i="47" s="1"/>
  <c r="R62" i="29"/>
  <c r="S25" i="26"/>
  <c r="S27" i="26" s="1"/>
  <c r="S33" i="26" s="1"/>
  <c r="S35" i="26" s="1"/>
  <c r="S25" i="25"/>
  <c r="S27" i="25" s="1"/>
  <c r="S33" i="25" s="1"/>
  <c r="S35" i="25" s="1"/>
  <c r="S25" i="27"/>
  <c r="S27" i="27" s="1"/>
  <c r="S33" i="27" s="1"/>
  <c r="S35" i="27" s="1"/>
  <c r="R2" i="32"/>
  <c r="R2" i="44"/>
  <c r="R2" i="43"/>
  <c r="R26" i="29"/>
  <c r="R30" i="29" s="1"/>
  <c r="I24" i="47" s="1"/>
  <c r="R26" i="30"/>
  <c r="R30" i="30" s="1"/>
  <c r="R26" i="17"/>
  <c r="R30" i="17" s="1"/>
  <c r="R46" i="17"/>
  <c r="R47" i="17" s="1"/>
  <c r="R50" i="17" s="1"/>
  <c r="R46" i="30"/>
  <c r="R47" i="30" s="1"/>
  <c r="R50" i="30" s="1"/>
  <c r="R19" i="16"/>
  <c r="I9" i="47" s="1"/>
  <c r="R48" i="25"/>
  <c r="R55" i="25" s="1"/>
  <c r="R83" i="25" s="1"/>
  <c r="R90" i="25" s="1"/>
  <c r="R98" i="25" s="1"/>
  <c r="R27" i="16" s="1"/>
  <c r="I15" i="47" s="1"/>
  <c r="R46" i="31"/>
  <c r="R47" i="31" s="1"/>
  <c r="R50" i="31" s="1"/>
  <c r="S33" i="29"/>
  <c r="S57" i="29"/>
  <c r="S33" i="17"/>
  <c r="S35" i="17" s="1"/>
  <c r="S57" i="17"/>
  <c r="S58" i="17" s="1"/>
  <c r="S33" i="30"/>
  <c r="S35" i="30" s="1"/>
  <c r="S57" i="30"/>
  <c r="S58" i="30" s="1"/>
  <c r="S33" i="31"/>
  <c r="S35" i="31" s="1"/>
  <c r="S57" i="31"/>
  <c r="R41" i="29"/>
  <c r="R43" i="29" s="1"/>
  <c r="R45" i="29"/>
  <c r="R2" i="19"/>
  <c r="R2" i="16"/>
  <c r="R2" i="26"/>
  <c r="R2" i="31"/>
  <c r="R2" i="27"/>
  <c r="R2" i="29"/>
  <c r="R2" i="25"/>
  <c r="R2" i="17"/>
  <c r="R2" i="30"/>
  <c r="R26" i="31"/>
  <c r="R30" i="31" s="1"/>
  <c r="R42" i="27"/>
  <c r="R44" i="27" s="1"/>
  <c r="R48" i="27" s="1"/>
  <c r="Q58" i="8"/>
  <c r="R51" i="8"/>
  <c r="R2" i="8"/>
  <c r="R32" i="8"/>
  <c r="R48" i="8"/>
  <c r="R83" i="8"/>
  <c r="R85" i="8" s="1"/>
  <c r="R38" i="8"/>
  <c r="R39" i="8" s="1"/>
  <c r="R24" i="8"/>
  <c r="R26" i="8" s="1"/>
  <c r="S21" i="8"/>
  <c r="Q52" i="8"/>
  <c r="Q63" i="8"/>
  <c r="R64" i="8" s="1"/>
  <c r="R66" i="8" s="1"/>
  <c r="R67" i="8" s="1"/>
  <c r="R49" i="30" l="1"/>
  <c r="R51" i="30" s="1"/>
  <c r="I28" i="47"/>
  <c r="R49" i="31"/>
  <c r="R51" i="31" s="1"/>
  <c r="I30" i="47"/>
  <c r="R49" i="17"/>
  <c r="I26" i="47"/>
  <c r="Q54" i="30"/>
  <c r="Q55" i="30" s="1"/>
  <c r="Q60" i="30" s="1"/>
  <c r="Q63" i="30" s="1"/>
  <c r="Q65" i="30" s="1"/>
  <c r="Q66" i="30" s="1"/>
  <c r="Q67" i="30" s="1"/>
  <c r="Q12" i="16" s="1"/>
  <c r="H6" i="47" s="1"/>
  <c r="H29" i="47"/>
  <c r="R49" i="29"/>
  <c r="R117" i="19"/>
  <c r="R47" i="27" s="1"/>
  <c r="R49" i="27" s="1"/>
  <c r="R16" i="16" s="1"/>
  <c r="I8" i="47" s="1"/>
  <c r="Q3" i="48"/>
  <c r="S58" i="31"/>
  <c r="R34" i="16"/>
  <c r="R35" i="16" s="1"/>
  <c r="S36" i="16" s="1"/>
  <c r="R4" i="48"/>
  <c r="S58" i="29"/>
  <c r="S37" i="25"/>
  <c r="S37" i="26"/>
  <c r="S37" i="27"/>
  <c r="Q16" i="16"/>
  <c r="H8" i="47" s="1"/>
  <c r="Q3" i="32"/>
  <c r="Q3" i="44"/>
  <c r="Q3" i="43"/>
  <c r="R4" i="44"/>
  <c r="R4" i="43"/>
  <c r="S62" i="30"/>
  <c r="S62" i="17"/>
  <c r="Q67" i="17"/>
  <c r="Q11" i="16" s="1"/>
  <c r="H5" i="47" s="1"/>
  <c r="Q67" i="31"/>
  <c r="Q13" i="16" s="1"/>
  <c r="H7" i="47" s="1"/>
  <c r="R51" i="17"/>
  <c r="R16" i="31"/>
  <c r="R17" i="31" s="1"/>
  <c r="T18" i="31" s="1"/>
  <c r="T20" i="31" s="1"/>
  <c r="R16" i="27"/>
  <c r="R17" i="27" s="1"/>
  <c r="T18" i="27" s="1"/>
  <c r="T20" i="27" s="1"/>
  <c r="R16" i="25"/>
  <c r="R17" i="25" s="1"/>
  <c r="T18" i="25" s="1"/>
  <c r="T20" i="25" s="1"/>
  <c r="R16" i="26"/>
  <c r="R17" i="26" s="1"/>
  <c r="T18" i="26" s="1"/>
  <c r="T20" i="26" s="1"/>
  <c r="R16" i="30"/>
  <c r="R17" i="30" s="1"/>
  <c r="T18" i="30" s="1"/>
  <c r="T20" i="30" s="1"/>
  <c r="R16" i="17"/>
  <c r="R17" i="17" s="1"/>
  <c r="T18" i="17" s="1"/>
  <c r="T20" i="17" s="1"/>
  <c r="R16" i="29"/>
  <c r="R17" i="29" s="1"/>
  <c r="T18" i="29" s="1"/>
  <c r="T20" i="29" s="1"/>
  <c r="S45" i="31"/>
  <c r="S41" i="31"/>
  <c r="S43" i="31" s="1"/>
  <c r="S38" i="27"/>
  <c r="S38" i="25"/>
  <c r="S38" i="26"/>
  <c r="S45" i="30"/>
  <c r="S41" i="30"/>
  <c r="S43" i="30" s="1"/>
  <c r="S45" i="17"/>
  <c r="S41" i="17"/>
  <c r="S43" i="17" s="1"/>
  <c r="R51" i="25"/>
  <c r="R79" i="25" s="1"/>
  <c r="R86" i="25" s="1"/>
  <c r="R94" i="25" s="1"/>
  <c r="R23" i="16" s="1"/>
  <c r="I11" i="47" s="1"/>
  <c r="R53" i="25"/>
  <c r="R81" i="25" s="1"/>
  <c r="R88" i="25" s="1"/>
  <c r="R96" i="25" s="1"/>
  <c r="R25" i="16" s="1"/>
  <c r="I13" i="47" s="1"/>
  <c r="R52" i="25"/>
  <c r="R80" i="25" s="1"/>
  <c r="R87" i="25" s="1"/>
  <c r="R95" i="25" s="1"/>
  <c r="R24" i="16" s="1"/>
  <c r="I12" i="47" s="1"/>
  <c r="R50" i="25"/>
  <c r="R78" i="25" s="1"/>
  <c r="R85" i="25" s="1"/>
  <c r="R93" i="25" s="1"/>
  <c r="R22" i="16" s="1"/>
  <c r="I10" i="47" s="1"/>
  <c r="R54" i="25"/>
  <c r="R82" i="25" s="1"/>
  <c r="R89" i="25" s="1"/>
  <c r="R97" i="25" s="1"/>
  <c r="R46" i="29"/>
  <c r="R47" i="29" s="1"/>
  <c r="R50" i="29" s="1"/>
  <c r="Q54" i="29"/>
  <c r="Q55" i="29" s="1"/>
  <c r="R4" i="19"/>
  <c r="R4" i="32"/>
  <c r="S35" i="29"/>
  <c r="R4" i="16"/>
  <c r="R4" i="26"/>
  <c r="R4" i="31"/>
  <c r="R4" i="27"/>
  <c r="R4" i="25"/>
  <c r="R4" i="29"/>
  <c r="R4" i="17"/>
  <c r="Q3" i="19"/>
  <c r="Q3" i="16"/>
  <c r="Q3" i="27"/>
  <c r="Q3" i="25"/>
  <c r="Q3" i="26"/>
  <c r="Q3" i="29"/>
  <c r="Q3" i="17"/>
  <c r="Q3" i="31"/>
  <c r="R4" i="30"/>
  <c r="Q3" i="30"/>
  <c r="Q3" i="8"/>
  <c r="R53" i="8"/>
  <c r="R57" i="8" s="1"/>
  <c r="R4" i="8"/>
  <c r="R49" i="8"/>
  <c r="R33" i="8"/>
  <c r="R44" i="8" s="1"/>
  <c r="S45" i="8" s="1"/>
  <c r="R34" i="8"/>
  <c r="R56" i="8" s="1"/>
  <c r="S22" i="8"/>
  <c r="S25" i="8"/>
  <c r="R54" i="31" l="1"/>
  <c r="R55" i="31" s="1"/>
  <c r="R60" i="31" s="1"/>
  <c r="R63" i="31" s="1"/>
  <c r="R65" i="31" s="1"/>
  <c r="R66" i="31" s="1"/>
  <c r="I31" i="47"/>
  <c r="R54" i="30"/>
  <c r="R55" i="30" s="1"/>
  <c r="R60" i="30" s="1"/>
  <c r="R63" i="30" s="1"/>
  <c r="R65" i="30" s="1"/>
  <c r="R66" i="30" s="1"/>
  <c r="R67" i="30" s="1"/>
  <c r="R12" i="16" s="1"/>
  <c r="I6" i="47" s="1"/>
  <c r="I29" i="47"/>
  <c r="R54" i="17"/>
  <c r="R55" i="17" s="1"/>
  <c r="R60" i="17" s="1"/>
  <c r="R63" i="17" s="1"/>
  <c r="R65" i="17" s="1"/>
  <c r="R66" i="17" s="1"/>
  <c r="I27" i="47"/>
  <c r="R51" i="29"/>
  <c r="I25" i="47" s="1"/>
  <c r="S2" i="48"/>
  <c r="S62" i="31"/>
  <c r="S51" i="16"/>
  <c r="J19" i="47" s="1"/>
  <c r="S55" i="16"/>
  <c r="J23" i="47" s="1"/>
  <c r="R26" i="16"/>
  <c r="I14" i="47" s="1"/>
  <c r="S49" i="16"/>
  <c r="J17" i="47" s="1"/>
  <c r="S53" i="16"/>
  <c r="J21" i="47" s="1"/>
  <c r="S52" i="16"/>
  <c r="J20" i="47" s="1"/>
  <c r="S48" i="16"/>
  <c r="J16" i="47" s="1"/>
  <c r="S54" i="16"/>
  <c r="J22" i="47" s="1"/>
  <c r="S50" i="16"/>
  <c r="J18" i="47" s="1"/>
  <c r="S39" i="27"/>
  <c r="S42" i="27" s="1"/>
  <c r="S44" i="27" s="1"/>
  <c r="S48" i="27" s="1"/>
  <c r="S39" i="25"/>
  <c r="S48" i="25" s="1"/>
  <c r="S55" i="25" s="1"/>
  <c r="S83" i="25" s="1"/>
  <c r="S90" i="25" s="1"/>
  <c r="S98" i="25" s="1"/>
  <c r="S27" i="16" s="1"/>
  <c r="J15" i="47" s="1"/>
  <c r="S62" i="29"/>
  <c r="T25" i="26"/>
  <c r="T27" i="26" s="1"/>
  <c r="T37" i="26" s="1"/>
  <c r="T25" i="25"/>
  <c r="T27" i="25" s="1"/>
  <c r="T33" i="25" s="1"/>
  <c r="T35" i="25" s="1"/>
  <c r="T25" i="27"/>
  <c r="T27" i="27" s="1"/>
  <c r="T37" i="27" s="1"/>
  <c r="S2" i="32"/>
  <c r="S2" i="44"/>
  <c r="S2" i="43"/>
  <c r="S26" i="29"/>
  <c r="S30" i="29" s="1"/>
  <c r="J24" i="47" s="1"/>
  <c r="S26" i="30"/>
  <c r="S30" i="30" s="1"/>
  <c r="S26" i="17"/>
  <c r="S30" i="17" s="1"/>
  <c r="S46" i="17"/>
  <c r="S47" i="17" s="1"/>
  <c r="S50" i="17" s="1"/>
  <c r="S46" i="30"/>
  <c r="S47" i="30" s="1"/>
  <c r="S50" i="30" s="1"/>
  <c r="S39" i="26"/>
  <c r="S43" i="26" s="1"/>
  <c r="S44" i="26" s="1"/>
  <c r="S46" i="31"/>
  <c r="S47" i="31" s="1"/>
  <c r="S50" i="31" s="1"/>
  <c r="T33" i="29"/>
  <c r="T57" i="29"/>
  <c r="T33" i="17"/>
  <c r="T35" i="17" s="1"/>
  <c r="T57" i="17"/>
  <c r="T58" i="17" s="1"/>
  <c r="T33" i="30"/>
  <c r="T35" i="30" s="1"/>
  <c r="T57" i="30"/>
  <c r="T58" i="30" s="1"/>
  <c r="T33" i="31"/>
  <c r="T35" i="31" s="1"/>
  <c r="T57" i="31"/>
  <c r="S41" i="29"/>
  <c r="S43" i="29" s="1"/>
  <c r="S45" i="29"/>
  <c r="Q60" i="29"/>
  <c r="S2" i="19"/>
  <c r="S2" i="31"/>
  <c r="S2" i="16"/>
  <c r="S2" i="27"/>
  <c r="S2" i="25"/>
  <c r="S2" i="26"/>
  <c r="S2" i="29"/>
  <c r="S2" i="17"/>
  <c r="S2" i="30"/>
  <c r="S26" i="31"/>
  <c r="S30" i="31" s="1"/>
  <c r="R58" i="8"/>
  <c r="T21" i="8"/>
  <c r="S51" i="8"/>
  <c r="R52" i="8"/>
  <c r="R63" i="8"/>
  <c r="S64" i="8" s="1"/>
  <c r="S66" i="8" s="1"/>
  <c r="S67" i="8" s="1"/>
  <c r="S24" i="8"/>
  <c r="S26" i="8" s="1"/>
  <c r="S32" i="8"/>
  <c r="S38" i="8"/>
  <c r="S39" i="8" s="1"/>
  <c r="S2" i="8"/>
  <c r="S83" i="8"/>
  <c r="S85" i="8" s="1"/>
  <c r="S48" i="8"/>
  <c r="S49" i="17" l="1"/>
  <c r="S51" i="17" s="1"/>
  <c r="J26" i="47"/>
  <c r="S49" i="30"/>
  <c r="J28" i="47"/>
  <c r="S49" i="31"/>
  <c r="S51" i="31" s="1"/>
  <c r="J30" i="47"/>
  <c r="R54" i="29"/>
  <c r="R55" i="29" s="1"/>
  <c r="R60" i="29" s="1"/>
  <c r="R63" i="29" s="1"/>
  <c r="S49" i="29"/>
  <c r="S117" i="19"/>
  <c r="S47" i="27" s="1"/>
  <c r="S49" i="27" s="1"/>
  <c r="S16" i="16" s="1"/>
  <c r="J8" i="47" s="1"/>
  <c r="R3" i="48"/>
  <c r="T58" i="31"/>
  <c r="T62" i="31" s="1"/>
  <c r="S34" i="16"/>
  <c r="S35" i="16" s="1"/>
  <c r="T36" i="16" s="1"/>
  <c r="S4" i="48"/>
  <c r="T58" i="29"/>
  <c r="T33" i="26"/>
  <c r="T35" i="26" s="1"/>
  <c r="T38" i="26" s="1"/>
  <c r="T39" i="26" s="1"/>
  <c r="T43" i="26" s="1"/>
  <c r="T44" i="26" s="1"/>
  <c r="T33" i="27"/>
  <c r="T35" i="27" s="1"/>
  <c r="H35" i="27" s="1"/>
  <c r="H38" i="27" s="1"/>
  <c r="T37" i="25"/>
  <c r="S4" i="44"/>
  <c r="S4" i="43"/>
  <c r="R3" i="32"/>
  <c r="R3" i="44"/>
  <c r="R3" i="43"/>
  <c r="T62" i="30"/>
  <c r="T62" i="17"/>
  <c r="R67" i="17"/>
  <c r="R11" i="16" s="1"/>
  <c r="I5" i="47" s="1"/>
  <c r="R67" i="31"/>
  <c r="R13" i="16" s="1"/>
  <c r="I7" i="47" s="1"/>
  <c r="S51" i="30"/>
  <c r="S16" i="31"/>
  <c r="S17" i="31" s="1"/>
  <c r="S16" i="27"/>
  <c r="S17" i="27" s="1"/>
  <c r="S16" i="25"/>
  <c r="S17" i="25" s="1"/>
  <c r="S16" i="26"/>
  <c r="S17" i="26" s="1"/>
  <c r="S16" i="30"/>
  <c r="S17" i="30" s="1"/>
  <c r="S16" i="17"/>
  <c r="S17" i="17" s="1"/>
  <c r="S16" i="29"/>
  <c r="S17" i="29" s="1"/>
  <c r="T45" i="31"/>
  <c r="T41" i="31"/>
  <c r="T43" i="31" s="1"/>
  <c r="H35" i="31"/>
  <c r="T38" i="25"/>
  <c r="H35" i="25"/>
  <c r="H38" i="25" s="1"/>
  <c r="T45" i="30"/>
  <c r="T41" i="30"/>
  <c r="T43" i="30" s="1"/>
  <c r="H35" i="30"/>
  <c r="T45" i="17"/>
  <c r="T41" i="17"/>
  <c r="T43" i="17" s="1"/>
  <c r="H35" i="17"/>
  <c r="S51" i="25"/>
  <c r="S79" i="25" s="1"/>
  <c r="S86" i="25" s="1"/>
  <c r="S94" i="25" s="1"/>
  <c r="S23" i="16" s="1"/>
  <c r="J11" i="47" s="1"/>
  <c r="S50" i="25"/>
  <c r="S78" i="25" s="1"/>
  <c r="S85" i="25" s="1"/>
  <c r="S93" i="25" s="1"/>
  <c r="S22" i="16" s="1"/>
  <c r="J10" i="47" s="1"/>
  <c r="S54" i="25"/>
  <c r="S82" i="25" s="1"/>
  <c r="S89" i="25" s="1"/>
  <c r="S97" i="25" s="1"/>
  <c r="S53" i="25"/>
  <c r="S81" i="25" s="1"/>
  <c r="S88" i="25" s="1"/>
  <c r="S96" i="25" s="1"/>
  <c r="S25" i="16" s="1"/>
  <c r="J13" i="47" s="1"/>
  <c r="S52" i="25"/>
  <c r="S80" i="25" s="1"/>
  <c r="S87" i="25" s="1"/>
  <c r="S95" i="25" s="1"/>
  <c r="S24" i="16" s="1"/>
  <c r="J12" i="47" s="1"/>
  <c r="S19" i="16"/>
  <c r="J9" i="47" s="1"/>
  <c r="S46" i="29"/>
  <c r="S47" i="29" s="1"/>
  <c r="S50" i="29" s="1"/>
  <c r="Q63" i="29"/>
  <c r="S4" i="19"/>
  <c r="S4" i="32"/>
  <c r="T35" i="29"/>
  <c r="R3" i="19"/>
  <c r="R3" i="26"/>
  <c r="R3" i="31"/>
  <c r="R3" i="16"/>
  <c r="R3" i="27"/>
  <c r="R3" i="25"/>
  <c r="R3" i="29"/>
  <c r="R3" i="17"/>
  <c r="S4" i="31"/>
  <c r="S4" i="16"/>
  <c r="S4" i="27"/>
  <c r="S4" i="25"/>
  <c r="S4" i="26"/>
  <c r="S4" i="29"/>
  <c r="S4" i="17"/>
  <c r="S4" i="30"/>
  <c r="R3" i="30"/>
  <c r="R3" i="8"/>
  <c r="S53" i="8"/>
  <c r="S57" i="8" s="1"/>
  <c r="T25" i="8"/>
  <c r="T22" i="8"/>
  <c r="S49" i="8"/>
  <c r="S33" i="8"/>
  <c r="S44" i="8" s="1"/>
  <c r="T45" i="8" s="1"/>
  <c r="S34" i="8"/>
  <c r="S56" i="8" s="1"/>
  <c r="S4" i="8"/>
  <c r="S54" i="31" l="1"/>
  <c r="J31" i="47"/>
  <c r="S51" i="29"/>
  <c r="J25" i="47" s="1"/>
  <c r="S54" i="17"/>
  <c r="S55" i="17" s="1"/>
  <c r="S60" i="17" s="1"/>
  <c r="S63" i="17" s="1"/>
  <c r="S65" i="17" s="1"/>
  <c r="S66" i="17" s="1"/>
  <c r="J27" i="47"/>
  <c r="S54" i="30"/>
  <c r="S55" i="30" s="1"/>
  <c r="S60" i="30" s="1"/>
  <c r="S63" i="30" s="1"/>
  <c r="S65" i="30" s="1"/>
  <c r="S66" i="30" s="1"/>
  <c r="S67" i="30" s="1"/>
  <c r="S12" i="16" s="1"/>
  <c r="J6" i="47" s="1"/>
  <c r="J29" i="47"/>
  <c r="T2" i="48"/>
  <c r="T51" i="16"/>
  <c r="T55" i="16"/>
  <c r="S26" i="16"/>
  <c r="J14" i="47" s="1"/>
  <c r="T49" i="16"/>
  <c r="T52" i="16"/>
  <c r="T53" i="16"/>
  <c r="T38" i="27"/>
  <c r="T39" i="27" s="1"/>
  <c r="H39" i="27" s="1"/>
  <c r="T48" i="16"/>
  <c r="T54" i="16"/>
  <c r="T50" i="16"/>
  <c r="T62" i="29"/>
  <c r="H35" i="26"/>
  <c r="H38" i="26" s="1"/>
  <c r="T39" i="25"/>
  <c r="T48" i="25" s="1"/>
  <c r="T55" i="25" s="1"/>
  <c r="T83" i="25" s="1"/>
  <c r="T2" i="32"/>
  <c r="T2" i="43"/>
  <c r="T2" i="44"/>
  <c r="S55" i="31"/>
  <c r="S60" i="31" s="1"/>
  <c r="S63" i="31" s="1"/>
  <c r="S65" i="31" s="1"/>
  <c r="S66" i="31" s="1"/>
  <c r="T19" i="16"/>
  <c r="H39" i="26"/>
  <c r="H43" i="26" s="1"/>
  <c r="T26" i="29"/>
  <c r="T30" i="29" s="1"/>
  <c r="T26" i="30"/>
  <c r="T30" i="30" s="1"/>
  <c r="T26" i="17"/>
  <c r="T30" i="17" s="1"/>
  <c r="H45" i="17"/>
  <c r="H41" i="17"/>
  <c r="T46" i="17"/>
  <c r="T47" i="17" s="1"/>
  <c r="T50" i="17" s="1"/>
  <c r="H43" i="17"/>
  <c r="H46" i="17" s="1"/>
  <c r="H45" i="30"/>
  <c r="H41" i="30"/>
  <c r="T46" i="30"/>
  <c r="T47" i="30" s="1"/>
  <c r="T50" i="30" s="1"/>
  <c r="H43" i="30"/>
  <c r="H46" i="30" s="1"/>
  <c r="H45" i="31"/>
  <c r="H41" i="31"/>
  <c r="T46" i="31"/>
  <c r="T47" i="31" s="1"/>
  <c r="T50" i="31" s="1"/>
  <c r="H43" i="31"/>
  <c r="H46" i="31" s="1"/>
  <c r="Q65" i="29"/>
  <c r="T45" i="29"/>
  <c r="T41" i="29"/>
  <c r="T43" i="29" s="1"/>
  <c r="H35" i="29"/>
  <c r="R65" i="29"/>
  <c r="T2" i="19"/>
  <c r="T2" i="17"/>
  <c r="T2" i="16"/>
  <c r="T2" i="27"/>
  <c r="T2" i="25"/>
  <c r="T2" i="26"/>
  <c r="T2" i="29"/>
  <c r="T2" i="31"/>
  <c r="T26" i="31"/>
  <c r="T30" i="31" s="1"/>
  <c r="T49" i="31" s="1"/>
  <c r="T2" i="30"/>
  <c r="S58" i="8"/>
  <c r="T51" i="8"/>
  <c r="T48" i="8"/>
  <c r="T49" i="8" s="1"/>
  <c r="T83" i="8"/>
  <c r="T85" i="8" s="1"/>
  <c r="T38" i="8"/>
  <c r="T39" i="8" s="1"/>
  <c r="T24" i="8"/>
  <c r="T26" i="8" s="1"/>
  <c r="T32" i="8"/>
  <c r="T2" i="8"/>
  <c r="S52" i="8"/>
  <c r="S63" i="8"/>
  <c r="T64" i="8" s="1"/>
  <c r="T66" i="8" s="1"/>
  <c r="T67" i="8" s="1"/>
  <c r="S54" i="29" l="1"/>
  <c r="S55" i="29" s="1"/>
  <c r="S60" i="29" s="1"/>
  <c r="S63" i="29" s="1"/>
  <c r="S3" i="48"/>
  <c r="T42" i="27"/>
  <c r="T44" i="27" s="1"/>
  <c r="T48" i="27" s="1"/>
  <c r="T49" i="27" s="1"/>
  <c r="T16" i="16" s="1"/>
  <c r="T34" i="16"/>
  <c r="T35" i="16" s="1"/>
  <c r="T4" i="48"/>
  <c r="Q66" i="29"/>
  <c r="Q67" i="29" s="1"/>
  <c r="Q10" i="16" s="1"/>
  <c r="H4" i="47" s="1"/>
  <c r="R66" i="29"/>
  <c r="R67" i="29" s="1"/>
  <c r="R10" i="16" s="1"/>
  <c r="I4" i="47" s="1"/>
  <c r="H39" i="25"/>
  <c r="H48" i="25" s="1"/>
  <c r="S3" i="32"/>
  <c r="S3" i="44"/>
  <c r="S3" i="43"/>
  <c r="T4" i="43"/>
  <c r="T4" i="44"/>
  <c r="S67" i="17"/>
  <c r="S11" i="16" s="1"/>
  <c r="J5" i="47" s="1"/>
  <c r="S67" i="31"/>
  <c r="S13" i="16" s="1"/>
  <c r="J7" i="47" s="1"/>
  <c r="T51" i="31"/>
  <c r="H51" i="31" s="1"/>
  <c r="H54" i="31" s="1"/>
  <c r="T16" i="31"/>
  <c r="T17" i="31" s="1"/>
  <c r="T16" i="27"/>
  <c r="T17" i="27" s="1"/>
  <c r="T16" i="25"/>
  <c r="T17" i="25" s="1"/>
  <c r="T16" i="26"/>
  <c r="T17" i="26" s="1"/>
  <c r="T16" i="30"/>
  <c r="T17" i="30" s="1"/>
  <c r="T16" i="17"/>
  <c r="T17" i="17" s="1"/>
  <c r="T16" i="29"/>
  <c r="T17" i="29" s="1"/>
  <c r="H47" i="31"/>
  <c r="H50" i="31" s="1"/>
  <c r="T54" i="25"/>
  <c r="T82" i="25" s="1"/>
  <c r="T52" i="25"/>
  <c r="T80" i="25" s="1"/>
  <c r="T51" i="25"/>
  <c r="T79" i="25" s="1"/>
  <c r="T50" i="25"/>
  <c r="T78" i="25" s="1"/>
  <c r="T53" i="25"/>
  <c r="T81" i="25" s="1"/>
  <c r="H47" i="30"/>
  <c r="H50" i="30" s="1"/>
  <c r="H47" i="17"/>
  <c r="H50" i="17" s="1"/>
  <c r="S65" i="29"/>
  <c r="T49" i="30"/>
  <c r="T51" i="30" s="1"/>
  <c r="H30" i="30"/>
  <c r="H49" i="30" s="1"/>
  <c r="T49" i="17"/>
  <c r="T51" i="17" s="1"/>
  <c r="H30" i="17"/>
  <c r="H49" i="17" s="1"/>
  <c r="T49" i="29"/>
  <c r="H30" i="29"/>
  <c r="H49" i="29" s="1"/>
  <c r="T46" i="29"/>
  <c r="T47" i="29" s="1"/>
  <c r="H43" i="29"/>
  <c r="H46" i="29" s="1"/>
  <c r="H41" i="29"/>
  <c r="H45" i="29"/>
  <c r="T4" i="19"/>
  <c r="T4" i="32"/>
  <c r="S3" i="19"/>
  <c r="S3" i="31"/>
  <c r="S3" i="16"/>
  <c r="S3" i="27"/>
  <c r="S3" i="25"/>
  <c r="S3" i="26"/>
  <c r="S3" i="29"/>
  <c r="S3" i="17"/>
  <c r="T4" i="16"/>
  <c r="T4" i="27"/>
  <c r="T4" i="25"/>
  <c r="T4" i="26"/>
  <c r="T4" i="29"/>
  <c r="T4" i="17"/>
  <c r="T4" i="31"/>
  <c r="T4" i="30"/>
  <c r="S3" i="30"/>
  <c r="S3" i="8"/>
  <c r="T33" i="8"/>
  <c r="T44" i="8" s="1"/>
  <c r="T34" i="8"/>
  <c r="T56" i="8" s="1"/>
  <c r="T53" i="8"/>
  <c r="T57" i="8" s="1"/>
  <c r="T63" i="8"/>
  <c r="T52" i="8"/>
  <c r="T4" i="8"/>
  <c r="F11" i="8"/>
  <c r="F73" i="8" s="1"/>
  <c r="S66" i="29" l="1"/>
  <c r="S67" i="29" s="1"/>
  <c r="S10" i="16" s="1"/>
  <c r="J4" i="47" s="1"/>
  <c r="T54" i="31"/>
  <c r="T55" i="31" s="1"/>
  <c r="T60" i="31" s="1"/>
  <c r="T63" i="31" s="1"/>
  <c r="T65" i="31" s="1"/>
  <c r="T66" i="31" s="1"/>
  <c r="T54" i="30"/>
  <c r="T55" i="30" s="1"/>
  <c r="T60" i="30" s="1"/>
  <c r="T63" i="30" s="1"/>
  <c r="T65" i="30" s="1"/>
  <c r="T66" i="30" s="1"/>
  <c r="H51" i="30"/>
  <c r="H54" i="30" s="1"/>
  <c r="T54" i="17"/>
  <c r="T55" i="17" s="1"/>
  <c r="T60" i="17" s="1"/>
  <c r="T63" i="17" s="1"/>
  <c r="H51" i="17"/>
  <c r="H54" i="17" s="1"/>
  <c r="H47" i="29"/>
  <c r="H50" i="29" s="1"/>
  <c r="T50" i="29"/>
  <c r="T51" i="29" s="1"/>
  <c r="T58" i="8"/>
  <c r="H14" i="8"/>
  <c r="T3" i="48" l="1"/>
  <c r="T3" i="32"/>
  <c r="T3" i="43"/>
  <c r="T3" i="44"/>
  <c r="T67" i="30"/>
  <c r="T12" i="16" s="1"/>
  <c r="T67" i="31"/>
  <c r="T13" i="16" s="1"/>
  <c r="T65" i="17"/>
  <c r="T66" i="17" s="1"/>
  <c r="T54" i="29"/>
  <c r="T55" i="29" s="1"/>
  <c r="T60" i="29" s="1"/>
  <c r="T63" i="29" s="1"/>
  <c r="H51" i="29"/>
  <c r="H54" i="29" s="1"/>
  <c r="T3" i="19"/>
  <c r="T3" i="16"/>
  <c r="T3" i="27"/>
  <c r="T3" i="25"/>
  <c r="T3" i="26"/>
  <c r="T3" i="29"/>
  <c r="T3" i="17"/>
  <c r="T3" i="31"/>
  <c r="T3" i="30"/>
  <c r="T3" i="8"/>
  <c r="H20" i="8"/>
  <c r="H84" i="8"/>
  <c r="T67" i="17" l="1"/>
  <c r="T11" i="16" s="1"/>
  <c r="T65" i="29"/>
  <c r="T66" i="29" s="1"/>
  <c r="H45" i="8"/>
  <c r="H26" i="29" l="1"/>
  <c r="H26" i="30"/>
  <c r="H26" i="17"/>
  <c r="T67" i="29"/>
  <c r="T10" i="16" s="1"/>
  <c r="H51" i="8"/>
  <c r="H49" i="8"/>
  <c r="H26" i="8"/>
  <c r="H39" i="8"/>
  <c r="H64" i="8"/>
  <c r="H66" i="8" s="1"/>
  <c r="H34" i="8" l="1"/>
  <c r="H56" i="8" s="1"/>
  <c r="F35" i="8"/>
  <c r="F74" i="8" s="1"/>
  <c r="H63" i="8"/>
  <c r="H52" i="8"/>
  <c r="H33" i="8"/>
  <c r="H44" i="8" s="1"/>
  <c r="F54" i="8"/>
  <c r="F75" i="8" s="1"/>
  <c r="H53" i="8"/>
  <c r="H57" i="8" s="1"/>
  <c r="F68" i="8"/>
  <c r="F76" i="8" s="1"/>
  <c r="H67" i="8"/>
  <c r="F77" i="8" l="1"/>
</calcChain>
</file>

<file path=xl/sharedStrings.xml><?xml version="1.0" encoding="utf-8"?>
<sst xmlns="http://schemas.openxmlformats.org/spreadsheetml/2006/main" count="2252" uniqueCount="809">
  <si>
    <t>Workbook title:</t>
  </si>
  <si>
    <t>PR19 in-period adjustments model</t>
  </si>
  <si>
    <t>Version:</t>
  </si>
  <si>
    <t>v1.4d</t>
  </si>
  <si>
    <t>Filename:</t>
  </si>
  <si>
    <t>PR19-in-period-adjustments-model-v1.4d.xlsx</t>
  </si>
  <si>
    <t>Date:</t>
  </si>
  <si>
    <t>Author:</t>
  </si>
  <si>
    <t>Ofwat</t>
  </si>
  <si>
    <t>Author contact information:</t>
  </si>
  <si>
    <t>annual.reporting@ofwat.gov.uk</t>
  </si>
  <si>
    <t>Summary of workbook:</t>
  </si>
  <si>
    <t>In the PR19 final determinations, all companies have performance commitments with in-period outcome delivery incentives (ODIs) which require the revenue allowances for their price controls to be adjusted during the 2020-25 period to account for outperformance or underperformance payments earned or incurred from each company’s performance during the period. This model adjusts price controls to reflect in-period ODIs.</t>
  </si>
  <si>
    <t>Instructions:</t>
  </si>
  <si>
    <r>
      <t xml:space="preserve">Companies should submit a completed copy of this model, </t>
    </r>
    <r>
      <rPr>
        <sz val="10"/>
        <color rgb="FFD60037"/>
        <rFont val="Arial"/>
        <family val="2"/>
      </rPr>
      <t>by completing the InpCompany sheet</t>
    </r>
    <r>
      <rPr>
        <sz val="10"/>
        <color theme="1"/>
        <rFont val="Arial"/>
        <family val="2"/>
      </rPr>
      <t>, as part of their request for an in-period determination. They should use outputs from the ODI performance model for the year of performance, the C-MeX and D-MeX payments earned or incurred during the year of performance and any deferrals from previous years.
Companies can choose to propose abatements or deferrals, which we will make a decision on as part of the in-period determinations process.
For the November CPIH data, companies should input actual data where it is known and a forecast for the November CPIH prior to the year that the payments will be applied (e.g. for performance in 2020-21, payments are normally applied in 2022-23 and so a forecast should be inputted for November 2021 CPIH).
More detailed instructions are provided in the PR19 reconciliation rulebook and any subsequent guidance that we provide.</t>
    </r>
  </si>
  <si>
    <t>Amendments:</t>
  </si>
  <si>
    <t>NA</t>
  </si>
  <si>
    <t>References:</t>
  </si>
  <si>
    <t>PR19 ODI performance model, PR19 C-MeX reconciliation model, PR19 D-MeX reconciliation model</t>
  </si>
  <si>
    <t>Error checks:</t>
  </si>
  <si>
    <t>Model change log:</t>
  </si>
  <si>
    <t>Category</t>
  </si>
  <si>
    <t>Description</t>
  </si>
  <si>
    <t>Reference</t>
  </si>
  <si>
    <t>Version applied</t>
  </si>
  <si>
    <t>Refinement</t>
  </si>
  <si>
    <t>Added 2019-20 to dropdown options so that the model can be used for the PR19 blind year adjustment.</t>
  </si>
  <si>
    <t>Validation</t>
  </si>
  <si>
    <t>v1.1</t>
  </si>
  <si>
    <t>Improvement</t>
  </si>
  <si>
    <t>For ODI payments to be paid in the current reporting year (and not deferred) added an inflation adjustment from FYA CPIH to Nov CPIH, in line with the wider policy approach to price controls.</t>
  </si>
  <si>
    <t>Inputs, Indexation, Abatements and deferrals, Bioresources (sludge)</t>
  </si>
  <si>
    <t>Amended unit of K factors to be consistent with the PR19 final determinations and revenue forecasting incentive model (i.e. 3.00 rather than 3.00%).</t>
  </si>
  <si>
    <t>Inputs, Water resources, Water network plus, Wastewater network plus, Dummy control</t>
  </si>
  <si>
    <t>Indexation</t>
  </si>
  <si>
    <t>Update for indexation error for November CPIH for 2017-18 and included forecast November 2020 CPIH inflation figure.</t>
  </si>
  <si>
    <t>Inputs
Index
Abatements and deferrals
Water network plus
Dummy control</t>
  </si>
  <si>
    <t>v1.2</t>
  </si>
  <si>
    <t>Amended to cater for ODI deferred payments.</t>
  </si>
  <si>
    <t>F_Inputs
Inputs
Abatements and deferrals
Validation
Outputs
F_Outputs</t>
  </si>
  <si>
    <t>Ensured indexation adjustments to the K-based controls only apply where there is an ODI payment due.</t>
  </si>
  <si>
    <t>Water resources
Water network plus
Wastewater network plus
Dummy control</t>
  </si>
  <si>
    <t>Building on the model used for the 2019-20 blind year adjustment in November 2020, this version contains the following changes:
- Added an override sheet (InpOfwat) for use by Ofwat during the in-period determination process
- Corrected the inflation treatment of bioresources payments
- Improved FAST compliance when importing ODI payments into price control calculation sheets
- Improved FAST compliance for deferrals in the Outputs sheet
- Improved FAST compliance in Index sheet
- Various reformatting and relabelling</t>
  </si>
  <si>
    <t>InpCompany
InpOfwat
InpActive
Abatements and deferrals
Water resources
Water network plus
Wastewater network plus
Bioresources (sludge)
Residential retail
Business retail
Dummy control
Outputs</t>
  </si>
  <si>
    <t>v1.3</t>
  </si>
  <si>
    <t>Refined the approach for inflating from 2017-18 financial year average CPIH prices to nominal prices to be better aligned to the approach in the PR19 financial model.
Changes made:
- Improved descriptions on rows 12 and 16 of Index sheet
- Removed redundant items from InpCompany, InpOfwat, InpActive and Index sheets
- Payments after abatements and deferrals (2017-18 FYA CPIH prices) feed row 10 of each price control sheet
- Updated flag formula (in row 58) of the Water resources, Water network plus, Wastewater network plus and Dummy price control sheets to reference cell F10 (not H10). 
- Units label on row 44 of Bioresources sheet
- Removed redundant rows on Bioresources sheet</t>
  </si>
  <si>
    <t>Index
Abatement and deferrals
Water resources
Water network plus
Wastewater network plus
Bioresources (sludge)
Residential retail
Business retail
Dummy control</t>
  </si>
  <si>
    <t>v1.4</t>
  </si>
  <si>
    <t>Aligned business retail cutomer type categories with the tariff type categories in the financial model</t>
  </si>
  <si>
    <t>InpCompany
InpOfwat
InpActive
Business retail</t>
  </si>
  <si>
    <t>v1.4a</t>
  </si>
  <si>
    <t>InpExpected sheet added with the expected values of the last determined price control variables, amounts deferred from previous year, inflation and discount rates. The expected values reflect the PR19 final determination and subsequent amendments made for blind year ODI in-period determination and, where relevant, the CMA redetermination.
Values from InpExpected feed into InpOfwat where InpExpected values are different to those on InpCompany.</t>
  </si>
  <si>
    <t>InpExpected
InpOfwat</t>
  </si>
  <si>
    <t>Included additional "other bespoke adjustments" to be applied this reporting year.</t>
  </si>
  <si>
    <t>InpCompany
InpOfwat
InpActive
Abatements and deferrals</t>
  </si>
  <si>
    <t>Deleted redundant sheet holding the profiled CMA bioresources Urt values and updated the input feed for row 117 on InpExpected</t>
  </si>
  <si>
    <t>InpExpected</t>
  </si>
  <si>
    <t>v1.4b</t>
  </si>
  <si>
    <t>Revised allowed revenue for the K-based price controls included on F_Outputs sheet.</t>
  </si>
  <si>
    <t>F_Outputs</t>
  </si>
  <si>
    <t>v1.4c</t>
  </si>
  <si>
    <t>Prevented outputting zeros for 2021-22 Business retail revised allowed average retail cost component (rct).</t>
  </si>
  <si>
    <t>InpExpected
InpOfwat
InpActive</t>
  </si>
  <si>
    <t>END OF SHEET</t>
  </si>
  <si>
    <t>CELL / ROW / COLUMN COLOUR</t>
  </si>
  <si>
    <t>Font colour</t>
  </si>
  <si>
    <t>Blue text (no shade)</t>
  </si>
  <si>
    <t>Imported from another sheet/section</t>
  </si>
  <si>
    <t>Red text (no shade)</t>
  </si>
  <si>
    <t>Exported to another sheet/section *</t>
  </si>
  <si>
    <t>Black text (no shade)</t>
  </si>
  <si>
    <t>Neither imported nor exported</t>
  </si>
  <si>
    <t>* Except from input sheets (sheets with 'Inp' prefix)</t>
  </si>
  <si>
    <t>* Except to track sheet</t>
  </si>
  <si>
    <t>Green (no shade)</t>
  </si>
  <si>
    <t>Documentation</t>
  </si>
  <si>
    <t>Font and shade combinations</t>
  </si>
  <si>
    <t>Black text + light yellow shade</t>
  </si>
  <si>
    <t>Inputs</t>
  </si>
  <si>
    <t>Black text + light yellow shade with stripe through</t>
  </si>
  <si>
    <t>Pre-populated inputs</t>
  </si>
  <si>
    <t>Other</t>
  </si>
  <si>
    <t>Entire row/column with blue text + light blue shade</t>
  </si>
  <si>
    <t>Section separator</t>
  </si>
  <si>
    <t>Entire row with white text + blue shade</t>
  </si>
  <si>
    <t>End of sheet</t>
  </si>
  <si>
    <t>WORKSHEET TAB COLOUR CODING</t>
  </si>
  <si>
    <t>Input sheets</t>
  </si>
  <si>
    <t>Documentation and calculation sheets</t>
  </si>
  <si>
    <t>Quality control</t>
  </si>
  <si>
    <t>Outputs</t>
  </si>
  <si>
    <t>DOCUMENTATION</t>
  </si>
  <si>
    <t>INPUTS</t>
  </si>
  <si>
    <t>CALCULATIONS</t>
  </si>
  <si>
    <t>OUTPUTS</t>
  </si>
  <si>
    <t>Cover</t>
  </si>
  <si>
    <t>InpCompany</t>
  </si>
  <si>
    <t>InpActive</t>
  </si>
  <si>
    <t>Model documentation sheet.</t>
  </si>
  <si>
    <t>Inputs from the company when requesting an in-period determination.</t>
  </si>
  <si>
    <t>Final inputs used to calculate in-period ODI payments.</t>
  </si>
  <si>
    <t>The application of ODI payments taken this year and deferred.</t>
  </si>
  <si>
    <t>Style guide</t>
  </si>
  <si>
    <t>InpOfwat</t>
  </si>
  <si>
    <t>Time</t>
  </si>
  <si>
    <t>Explanation of different formatting types.</t>
  </si>
  <si>
    <t>Inputs from Ofwat used to override the inputs provided by the company.</t>
  </si>
  <si>
    <t>Various time inputs used in calculations.</t>
  </si>
  <si>
    <t>ToC</t>
  </si>
  <si>
    <t>Index</t>
  </si>
  <si>
    <t>Table of contents.</t>
  </si>
  <si>
    <t>Inflation index inputs used in calculations.</t>
  </si>
  <si>
    <t>Abatements and deferrals</t>
  </si>
  <si>
    <t>Ofwat's view of ODI, C-Mex and D-Mex payments and the expected values of the last determined price control variables, amounts deferred from previous year, inflation and discount rates.</t>
  </si>
  <si>
    <t>ODI payments which the company has chosen to not receive or defer until a later year, plus an inflation adjustment to payments to be applied this year.</t>
  </si>
  <si>
    <t>Water resources</t>
  </si>
  <si>
    <t>Values for dropdown lists.</t>
  </si>
  <si>
    <t>Revised K factors for water resources as a result of the company's performance.</t>
  </si>
  <si>
    <t>Water network plus</t>
  </si>
  <si>
    <t>Revised K factors for water network plus as a result of the company's performance.</t>
  </si>
  <si>
    <t>Wastewater network plus</t>
  </si>
  <si>
    <t>Revised K factors for wastewater network plus as a result of the company's performance.</t>
  </si>
  <si>
    <t>Residential retail</t>
  </si>
  <si>
    <t>Revised total revenue for residential retail as a result of the company's performance.</t>
  </si>
  <si>
    <t>Business retail</t>
  </si>
  <si>
    <t>Revised allowed average retail cost components for business retail as a result of the company's performance.</t>
  </si>
  <si>
    <t>Bioresources (sludge)</t>
  </si>
  <si>
    <t>Revised total revenue for bioresources as a result of the company's performance.</t>
  </si>
  <si>
    <t>Dummy control</t>
  </si>
  <si>
    <t>Revised K factors for the dummy control (e.g. Thames Tideway Tunnel) as a result of the company's performance.</t>
  </si>
  <si>
    <t>IPD04_IN</t>
  </si>
  <si>
    <t>Acronym</t>
  </si>
  <si>
    <t>Item description</t>
  </si>
  <si>
    <t>Unit</t>
  </si>
  <si>
    <t>Model</t>
  </si>
  <si>
    <t>PR19 in period determinations</t>
  </si>
  <si>
    <t>Latest</t>
  </si>
  <si>
    <t>2017-18</t>
  </si>
  <si>
    <t>2018-19</t>
  </si>
  <si>
    <t>2019-20</t>
  </si>
  <si>
    <t>2020-21</t>
  </si>
  <si>
    <t>2021-22</t>
  </si>
  <si>
    <t>2022-23</t>
  </si>
  <si>
    <t>2023-24</t>
  </si>
  <si>
    <t>2024-25</t>
  </si>
  <si>
    <t>2020-25</t>
  </si>
  <si>
    <t>C_APR3H_WR01_IPD01</t>
  </si>
  <si>
    <t>Revenue adjustments - Net ODI payments (to be applied in-period) - Water resources - £m (2017-18 prices)</t>
  </si>
  <si>
    <t>£m</t>
  </si>
  <si>
    <t>PR19 In Period Determinations</t>
  </si>
  <si>
    <t>C_APR3H_WN02_IPD01</t>
  </si>
  <si>
    <t>Revenue adjustments - Net ODI payments (to be applied in-period) - Water network plus - £m (2017-18 prices)</t>
  </si>
  <si>
    <t>C_APR3H_WWN03_IPD01</t>
  </si>
  <si>
    <t>Revenue adjustments - Net ODI payments (to be applied in-period) - Wastewater network plus - £m (2017-18 prices)</t>
  </si>
  <si>
    <t>C_APR3H_BIO04_IPD01</t>
  </si>
  <si>
    <t>Revenue adjustments - Net ODI payments (to be applied in-period) - Bioresources (sludge) - £m (2017-18 prices)</t>
  </si>
  <si>
    <t>C_APR3H_RR05_IPD01</t>
  </si>
  <si>
    <t>Revenue adjustments - Net ODI payments (to be applied in-period) - Residential retail - £m (2017-18 prices)</t>
  </si>
  <si>
    <t>C_APR3H_BR06_IPD01</t>
  </si>
  <si>
    <t>Revenue adjustments - Net ODI payments (to be applied in-period) - Business retail - £m (2017-18 prices)</t>
  </si>
  <si>
    <t>C_APR3H_DC07_IPD01</t>
  </si>
  <si>
    <t>Revenue adjustments - Net ODI payments (to be applied in-period) - Dummy control - £m (2017-18 prices)</t>
  </si>
  <si>
    <t>IPD02_OUT_01</t>
  </si>
  <si>
    <t>Other in-period performance payments - C-MeX (residential retail)</t>
  </si>
  <si>
    <t>IPD02_OUT_02</t>
  </si>
  <si>
    <t>Standard performance payments - C-MeX (residential retail)</t>
  </si>
  <si>
    <t>IPD02_OUT_03</t>
  </si>
  <si>
    <t>Higher performance payments - C-MeX (residential retail)</t>
  </si>
  <si>
    <t>IPD03_OUT_01</t>
  </si>
  <si>
    <t>Other in-period performance payments - D-MeX (water network plus)</t>
  </si>
  <si>
    <t>IPD03_OUT_02</t>
  </si>
  <si>
    <t>Other in-period performance payments - D-MeX (wastewater network plus)</t>
  </si>
  <si>
    <t>IPD04_IN_01</t>
  </si>
  <si>
    <t>ODI payment deferred from previous reconciliation year - WR</t>
  </si>
  <si>
    <t>IPD04_IN_02</t>
  </si>
  <si>
    <t>ODI payment deferred from previous reconciliation year - WN</t>
  </si>
  <si>
    <t>IPD04_IN_03</t>
  </si>
  <si>
    <t>ODI payment deferred from previous reconciliation year - WWN</t>
  </si>
  <si>
    <t>IPD04_IN_04</t>
  </si>
  <si>
    <t>ODI payment deferred from previous reconciliation year - BR</t>
  </si>
  <si>
    <t>IPD04_IN_05</t>
  </si>
  <si>
    <t>ODI payment deferred from previous reconciliation year - RR</t>
  </si>
  <si>
    <t>IPD04_IN_06</t>
  </si>
  <si>
    <t>ODI payment deferred from previous reconciliation year - RB</t>
  </si>
  <si>
    <t>IPD04_IN_07</t>
  </si>
  <si>
    <t>ODI payment deferred from previous reconciliation year -DMMY</t>
  </si>
  <si>
    <t>IPD04_IN_11</t>
  </si>
  <si>
    <t>Voluntary abatement - WR</t>
  </si>
  <si>
    <t>IPD04_IN_12</t>
  </si>
  <si>
    <t>Voluntary abatement - WN</t>
  </si>
  <si>
    <t>IPD04_IN_13</t>
  </si>
  <si>
    <t>Voluntary abatement - WWN</t>
  </si>
  <si>
    <t>IPD04_IN_14</t>
  </si>
  <si>
    <t>Voluntary abatement - BR</t>
  </si>
  <si>
    <t>IPD04_IN_15</t>
  </si>
  <si>
    <t>Voluntary abatement - RR</t>
  </si>
  <si>
    <t>IPD04_IN_16</t>
  </si>
  <si>
    <t>Voluntary abatement - RB</t>
  </si>
  <si>
    <t>IPD04_IN_17</t>
  </si>
  <si>
    <t>Voluntary abatement - DMMY</t>
  </si>
  <si>
    <t>IPD04_IN_21</t>
  </si>
  <si>
    <t>Voluntary deferral - WR</t>
  </si>
  <si>
    <t>IPD04_IN_22</t>
  </si>
  <si>
    <t>Voluntary deferral - WN</t>
  </si>
  <si>
    <t>IPD04_IN_23</t>
  </si>
  <si>
    <t>Voluntary deferral - WWN</t>
  </si>
  <si>
    <t>IPD04_IN_24</t>
  </si>
  <si>
    <t>Voluntary deferral - BR</t>
  </si>
  <si>
    <t>IPD04_IN_25</t>
  </si>
  <si>
    <t>Voluntary deferral - RR</t>
  </si>
  <si>
    <t>IPD04_IN_26</t>
  </si>
  <si>
    <t>Voluntary deferral - RB</t>
  </si>
  <si>
    <t>IPD04_IN_27</t>
  </si>
  <si>
    <t>Voluntary deferral - DMMY</t>
  </si>
  <si>
    <t>IPD04_IN_31</t>
  </si>
  <si>
    <t>Other bespoke adjustments - water resources</t>
  </si>
  <si>
    <t>IPD04_IN_32</t>
  </si>
  <si>
    <t>Other bespoke adjustments - water network plus</t>
  </si>
  <si>
    <t>IPD04_IN_33</t>
  </si>
  <si>
    <t>Other bespoke adjustments - wastewater network plus</t>
  </si>
  <si>
    <t>IPD04_IN_34</t>
  </si>
  <si>
    <t>Other bespoke adjustments - bioresources (sludge)</t>
  </si>
  <si>
    <t>IPD04_IN_35</t>
  </si>
  <si>
    <t>Other bespoke adjustments - residential retail</t>
  </si>
  <si>
    <t>IPD04_IN_36</t>
  </si>
  <si>
    <t>Other bespoke adjustments - business retail</t>
  </si>
  <si>
    <t>IPD04_IN_37</t>
  </si>
  <si>
    <t>Other bespoke adjustments - dummy control</t>
  </si>
  <si>
    <t>PR19FM1822POST</t>
  </si>
  <si>
    <t>Discount rate for reprofiling allowed revenue - adjustment - PR19FM - Overrides - Post financeability adjustments</t>
  </si>
  <si>
    <t>%</t>
  </si>
  <si>
    <t>Price Review 2019</t>
  </si>
  <si>
    <t>PR19FM1822APOST</t>
  </si>
  <si>
    <t>Discount rate (appointee allowed return on capital - real CPIH)</t>
  </si>
  <si>
    <t>A3023</t>
  </si>
  <si>
    <t>Statutory Corporation tax rate</t>
  </si>
  <si>
    <t>PR19INF0002AL</t>
  </si>
  <si>
    <t>Consumer price index (including housing costs) - Consumer Price Index (with housing) for April</t>
  </si>
  <si>
    <t>nr</t>
  </si>
  <si>
    <t>PR19INF0002MY</t>
  </si>
  <si>
    <t>Consumer price index (including housing costs) - Consumer Price Index (with housing) for May</t>
  </si>
  <si>
    <t>PR19INF0002JN</t>
  </si>
  <si>
    <t>Consumer price index (including housing costs) - Consumer Price Index (with housing) for June</t>
  </si>
  <si>
    <t>PR19INF0002JL</t>
  </si>
  <si>
    <t>Consumer price index (including housing costs) - Consumer Price Index (with housing) for July</t>
  </si>
  <si>
    <t>PR19INF0002AT</t>
  </si>
  <si>
    <t>Consumer price index (including housing costs) - Consumer Price Index (with housing) for August</t>
  </si>
  <si>
    <t>PR19INF0002SR</t>
  </si>
  <si>
    <t>Consumer price index (including housing costs) - Consumer Price Index (with housing) for September</t>
  </si>
  <si>
    <t>PR19INF0002OR</t>
  </si>
  <si>
    <t>Consumer price index (including housing costs) - Consumer Price Index (with housing) for October</t>
  </si>
  <si>
    <t>PR19INF0002NR</t>
  </si>
  <si>
    <t>Consumer price index (including housing costs) - Consumer Price Index (with housing) for November</t>
  </si>
  <si>
    <t>PR19INF0002DR</t>
  </si>
  <si>
    <t>Consumer price index (including housing costs) - Consumer Price Index (with housing) for December</t>
  </si>
  <si>
    <t>PR19INF0002JY</t>
  </si>
  <si>
    <t>Consumer price index (including housing costs) - Consumer Price Index (with housing) for January</t>
  </si>
  <si>
    <t>PR19INF0002FY</t>
  </si>
  <si>
    <t>Consumer price index (including housing costs) - Consumer Price Index (with housing) for February</t>
  </si>
  <si>
    <t>PR19INF0002MH</t>
  </si>
  <si>
    <t>Consumer price index (including housing costs) - Consumer Price Index (with housing) for March</t>
  </si>
  <si>
    <t>PR19FM0600POST</t>
  </si>
  <si>
    <t>Water resources - Allowed Revenues - real - PR19FM - Exec Summary - Price Controls</t>
  </si>
  <si>
    <t>PR19FM0601POST</t>
  </si>
  <si>
    <t>Water resources - K - periodic - PR19FM - Exec Summary - Price Controls</t>
  </si>
  <si>
    <t>C_PR19FM0601POST_PD020_OUT</t>
  </si>
  <si>
    <t>Revised K - Water resources</t>
  </si>
  <si>
    <t>PR19FM0602POST</t>
  </si>
  <si>
    <t>Water network - Allowed Revenues - real - PR19FM - Exec Summary - Price Controls</t>
  </si>
  <si>
    <t>PR19FM0603POST</t>
  </si>
  <si>
    <t>Water network - K - periodic - PR19FM - Exec Summary - Price Controls</t>
  </si>
  <si>
    <t>C_PR19FM0603POST_PD020_OUT</t>
  </si>
  <si>
    <t>Revised K - Water network plus</t>
  </si>
  <si>
    <t>PR19FM0606POST</t>
  </si>
  <si>
    <t>Wastewater network - Allowed Revenues - real - PR19FM - Exec Summary - Price Controls</t>
  </si>
  <si>
    <t>PR19FM0607POST</t>
  </si>
  <si>
    <t>Wastewater network - K - periodic - PR19FM - Exec Summary - Price Controls</t>
  </si>
  <si>
    <t>C_PR19FM0607POST_PD020_OUT</t>
  </si>
  <si>
    <t>Revised K - Wastewater network plus</t>
  </si>
  <si>
    <t>MP05611BY</t>
  </si>
  <si>
    <t>PR19 Corrected - Total sewage sludge produced</t>
  </si>
  <si>
    <t>ttds/ year</t>
  </si>
  <si>
    <t>PR19FM0767POSTBY</t>
  </si>
  <si>
    <t>PR19 Corrected - Final Allowed Revenues - BR - real - PR19FM - Exec Summary - Allowed Rev Breakdown Post Finceability Adj</t>
  </si>
  <si>
    <t>C_PR19FM0767POST_PD020_OUT</t>
  </si>
  <si>
    <t>Bioresources (sludge) - Revised total revenue (URt)</t>
  </si>
  <si>
    <t>PR19FM1922POSTBY</t>
  </si>
  <si>
    <t>PR19 Corrected - Residential retail service revenue (sum of margin, CTS and revenue adjustment) - nominal</t>
  </si>
  <si>
    <t>C_PR19FM1922POST_PD020_OUT</t>
  </si>
  <si>
    <t>Residential retail - Revised total revenue (TRt)</t>
  </si>
  <si>
    <t>PR19FM2410POST</t>
  </si>
  <si>
    <t>Tariff Band 1 - Retail cost per customer inc business retail revenue adjustment - post financeability adjusments - nominal</t>
  </si>
  <si>
    <t>£</t>
  </si>
  <si>
    <t>PR19FM2411POST</t>
  </si>
  <si>
    <t>Tariff Band 2 - Retail cost per customer inc business retail revenue adjustment - post financeability adjusments - nominal</t>
  </si>
  <si>
    <t>PR19FM2412POST</t>
  </si>
  <si>
    <t>Tariff Band 3 - Retail cost per customer inc business retail revenue adjustment - post financeability adjusments - nominal</t>
  </si>
  <si>
    <t>PR19FM2413POST</t>
  </si>
  <si>
    <t>Tariff Band 4 - Retail cost per customer inc business retail revenue adjustment - post financeability adjusments - nominal</t>
  </si>
  <si>
    <t>PR19FM2414POST</t>
  </si>
  <si>
    <t>Tariff Band 5 - Retail cost per customer inc business retail revenue adjustment - post financeability adjusments - nominal</t>
  </si>
  <si>
    <t>PR19FM2415POST</t>
  </si>
  <si>
    <t>Tariff Band 6 - Retail cost per customer inc business retail revenue adjustment - post financeability adjusments - nominal</t>
  </si>
  <si>
    <t>R4D01D03W</t>
  </si>
  <si>
    <t>Tariff Band 1 - Number of customers ~ Tariff Band 1</t>
  </si>
  <si>
    <t>R4D02D03W</t>
  </si>
  <si>
    <t>Tariff Band 2 - Number of customers ~ Tariff Band 2</t>
  </si>
  <si>
    <t>R4D03D03W</t>
  </si>
  <si>
    <t>Tariff Band 3 - Number of customers ~ Tariff Band 3</t>
  </si>
  <si>
    <t>R4D04D03W</t>
  </si>
  <si>
    <t>Tariff Band 4 - Number of customers ~ Tariff Band 4</t>
  </si>
  <si>
    <t>R4D05D03W</t>
  </si>
  <si>
    <t>Tariff Band 5 - Number of customers ~ Tariff Band 5</t>
  </si>
  <si>
    <t>R4D06D03W</t>
  </si>
  <si>
    <t>Tariff Band 6 - Number of customers ~ Tariff Band 6</t>
  </si>
  <si>
    <t>PR19FM2710</t>
  </si>
  <si>
    <t>Total default tariff (group 1) - tariff 1 - %</t>
  </si>
  <si>
    <t>PR19FM2711</t>
  </si>
  <si>
    <t>Total default tariff (group 1) - tariff 2 - %</t>
  </si>
  <si>
    <t>PR19FM2712</t>
  </si>
  <si>
    <t>Total default tariff (group 1) - tariff 3 - %</t>
  </si>
  <si>
    <t>PR19FM2713</t>
  </si>
  <si>
    <t>Total default tariff (group 1) - tariff 4 - %</t>
  </si>
  <si>
    <t>PR19FM2714</t>
  </si>
  <si>
    <t>Total default tariff (group 1) - tariff 5 - %</t>
  </si>
  <si>
    <t>PR19FM2715</t>
  </si>
  <si>
    <t>Total default tariff (group 1) - tariff 6 - %</t>
  </si>
  <si>
    <t>PR19FM0611POST</t>
  </si>
  <si>
    <t>Dummy control - Allowed Revenues - real - PR19FM - Exec Summary - Price Controls</t>
  </si>
  <si>
    <t>PR19FM0612POST</t>
  </si>
  <si>
    <t>Dummy control - K - periodic - PR19FM - Exec Summary - Price Controls</t>
  </si>
  <si>
    <t>C_PR19FM06012POST_PD020_OUT</t>
  </si>
  <si>
    <t>Revised K - Dummy control</t>
  </si>
  <si>
    <t>BB3905AL</t>
  </si>
  <si>
    <t>Consumer Price Index (with housing) for April</t>
  </si>
  <si>
    <t>BB3905MY</t>
  </si>
  <si>
    <t>Consumer Price Index (with housing) for May</t>
  </si>
  <si>
    <t>BB3905JN</t>
  </si>
  <si>
    <t>Consumer Price Index (with housing) for June</t>
  </si>
  <si>
    <t>BB3905JL</t>
  </si>
  <si>
    <t>Consumer Price Index (with housing) for July</t>
  </si>
  <si>
    <t>BB3905AT</t>
  </si>
  <si>
    <t>Consumer Price Index (with housing) for August</t>
  </si>
  <si>
    <t>BB3905SR</t>
  </si>
  <si>
    <t>Consumer Price Index (with housing) for September</t>
  </si>
  <si>
    <t>BB3905OR</t>
  </si>
  <si>
    <t>Consumer Price Index (with housing) for October</t>
  </si>
  <si>
    <t>BB3905NR</t>
  </si>
  <si>
    <t>Consumer Price Index (with housing) for November</t>
  </si>
  <si>
    <t>BB3905DR</t>
  </si>
  <si>
    <t>Consumer Price Index (with housing) for December</t>
  </si>
  <si>
    <t>BB3905JY</t>
  </si>
  <si>
    <t>Consumer Price Index (with housing) for January</t>
  </si>
  <si>
    <t>BB3905FY</t>
  </si>
  <si>
    <t>Consumer Price Index (with housing) for February</t>
  </si>
  <si>
    <t>BB3905MH</t>
  </si>
  <si>
    <t>Consumer Price Index (with housing) for March</t>
  </si>
  <si>
    <t>IPD04_CO_IN_01</t>
  </si>
  <si>
    <t>IPD04_CO_IN_02</t>
  </si>
  <si>
    <t>IPD04_CO_IN_03</t>
  </si>
  <si>
    <t>IPD04_CO_IN_04</t>
  </si>
  <si>
    <t>IPD04_CO_IN_05</t>
  </si>
  <si>
    <t>IPD04_CO_IN_06</t>
  </si>
  <si>
    <t>IPD04_CO_IN_07</t>
  </si>
  <si>
    <t>IPD04_CO_IN_11</t>
  </si>
  <si>
    <t>IPD04_CO_IN_12</t>
  </si>
  <si>
    <t>IPD04_CO_IN_13</t>
  </si>
  <si>
    <t>IPD04_CO_IN_14</t>
  </si>
  <si>
    <t>IPD04_CO_IN_15</t>
  </si>
  <si>
    <t>IPD04_CO_IN_16</t>
  </si>
  <si>
    <t>IPD04_CO_IN_17</t>
  </si>
  <si>
    <t>IPD04_CO_IN_21</t>
  </si>
  <si>
    <t>IPD04_CO_IN_22</t>
  </si>
  <si>
    <t>IPD04_CO_IN_23</t>
  </si>
  <si>
    <t>IPD04_CO_IN_24</t>
  </si>
  <si>
    <t>IPD04_CO_IN_25</t>
  </si>
  <si>
    <t>IPD04_CO_IN_26</t>
  </si>
  <si>
    <t>IPD04_CO_IN_27</t>
  </si>
  <si>
    <t>IPD04_CO_IN_31</t>
  </si>
  <si>
    <t>IPD04_CO_IN_32</t>
  </si>
  <si>
    <t>IPD04_CO_IN_33</t>
  </si>
  <si>
    <t>IPD04_CO_IN_34</t>
  </si>
  <si>
    <t>IPD04_CO_IN_35</t>
  </si>
  <si>
    <t>IPD04_CO_IN_36</t>
  </si>
  <si>
    <t>IPD04_CO_IN_37</t>
  </si>
  <si>
    <t>IPD04_CO_IN_41</t>
  </si>
  <si>
    <t>ODI payments - water resources</t>
  </si>
  <si>
    <t>IPD04_CO_IN_42</t>
  </si>
  <si>
    <t>ODI payments - water network plus</t>
  </si>
  <si>
    <t>IPD04_CO_IN_43</t>
  </si>
  <si>
    <t>ODI payments - wastewater network plus</t>
  </si>
  <si>
    <t>IPD04_CO_IN_44</t>
  </si>
  <si>
    <t>ODI payments - bioresources (sludge)</t>
  </si>
  <si>
    <t>IPD04_CO_IN_45</t>
  </si>
  <si>
    <t>ODI payments - residential retail</t>
  </si>
  <si>
    <t>IPD04_CO_IN_46</t>
  </si>
  <si>
    <t>ODI payments - business retail</t>
  </si>
  <si>
    <t>IPD04_CO_IN_47</t>
  </si>
  <si>
    <t>ODI payments - dummy control</t>
  </si>
  <si>
    <t>IPD04_CO_IN_51</t>
  </si>
  <si>
    <t>Other in-period payments - C-MeX (residential retail)</t>
  </si>
  <si>
    <t>IPD04_CO_IN_52</t>
  </si>
  <si>
    <t>Other in-period payments - D-MeX (water network plus)</t>
  </si>
  <si>
    <t>IPD04_CO_IN_53</t>
  </si>
  <si>
    <t>Other in-period payments - D-MeX (wastewater network plus)</t>
  </si>
  <si>
    <t>IPD04_CO_IN_61</t>
  </si>
  <si>
    <t>Discount rate (wholesale allowed return on capital - real CPIH)</t>
  </si>
  <si>
    <t>IPD04_CO_IN_62</t>
  </si>
  <si>
    <t>IPD04_CO_IN_63</t>
  </si>
  <si>
    <t>Years of delay for deferrals</t>
  </si>
  <si>
    <t>IPD04_CO_IN_64</t>
  </si>
  <si>
    <t>Marginal tax rate</t>
  </si>
  <si>
    <t>IPD04_CO_IN_65</t>
  </si>
  <si>
    <t>November CPIH index</t>
  </si>
  <si>
    <t>IPD04_CO_IN_66</t>
  </si>
  <si>
    <t>Allowed revenue starting point in FD - water resources</t>
  </si>
  <si>
    <t>IPD04_CO_IN_67</t>
  </si>
  <si>
    <t>K factors (last determined) - water resources</t>
  </si>
  <si>
    <t>IPD04_CO_IN_68</t>
  </si>
  <si>
    <t>Allowed revenue starting point in FD - water network plus</t>
  </si>
  <si>
    <t>IPD04_CO_IN_69</t>
  </si>
  <si>
    <t>K factors (last determined) - water network plus</t>
  </si>
  <si>
    <t>IPD04_CO_IN_70</t>
  </si>
  <si>
    <t>Allowed revenue starting point in FD - wastewater network plus</t>
  </si>
  <si>
    <t>IPD04_CO_IN_71</t>
  </si>
  <si>
    <t>K factors (last determined) - wastewater network plus</t>
  </si>
  <si>
    <t>IPD04_CO_IN_72</t>
  </si>
  <si>
    <t>Unadjusted revenue (URt in last determination) - bioresources (sludge)</t>
  </si>
  <si>
    <t>IPD04_CO_IN_73</t>
  </si>
  <si>
    <t>Total revenue (TRt in last determination) - residential retail</t>
  </si>
  <si>
    <t>IPD04_CO_IN_74</t>
  </si>
  <si>
    <t>Customer type 1 - allowed average retail cost component (rct in last determination)</t>
  </si>
  <si>
    <t>IPD04_CO_IN_75</t>
  </si>
  <si>
    <t>Customer type 2 - allowed average retail cost component (rct in last determination)</t>
  </si>
  <si>
    <t>IPD04_CO_IN_76</t>
  </si>
  <si>
    <t>Customer type 3 - allowed average retail cost component (rct in last determination)</t>
  </si>
  <si>
    <t>IPD04_CO_IN_77</t>
  </si>
  <si>
    <t>Customer type 4 - allowed average retail cost component (rct in last determination)</t>
  </si>
  <si>
    <t>IPD04_CO_IN_78</t>
  </si>
  <si>
    <t>Customer type 5 - allowed average retail cost component (rct in last determination)</t>
  </si>
  <si>
    <t>IPD04_CO_IN_79</t>
  </si>
  <si>
    <t>Customer type 6 - allowed average retail cost component (rct in last determination)</t>
  </si>
  <si>
    <t>IPD04_CO_IN_80</t>
  </si>
  <si>
    <t>Customer type 1 - number of customers (cnt in last determination)</t>
  </si>
  <si>
    <t>IPD04_CO_IN_81</t>
  </si>
  <si>
    <t>Customer type 2 - number of customers (cnt in last determination)</t>
  </si>
  <si>
    <t>IPD04_CO_IN_82</t>
  </si>
  <si>
    <t>Customer type 3 - number of customers (cnt in last determination)</t>
  </si>
  <si>
    <t>IPD04_CO_IN_83</t>
  </si>
  <si>
    <t>Customer type 4 - number of customers (cnt in last determination)</t>
  </si>
  <si>
    <t>IPD04_CO_IN_84</t>
  </si>
  <si>
    <t>Customer type 5 - number of customers (cnt in last determination)</t>
  </si>
  <si>
    <t>IPD04_CO_IN_85</t>
  </si>
  <si>
    <t>Customer type 6 - number of customers (cnt in last determination)</t>
  </si>
  <si>
    <t>IPD04_CO_IN_86</t>
  </si>
  <si>
    <t>Customer type 1 - proportion of revenue expected to be collected from these customers in year adjustment to be made</t>
  </si>
  <si>
    <t>IPD04_CO_IN_87</t>
  </si>
  <si>
    <t>Customer type 2 - proportion of revenue expected to be collected from these customers in year adjustment to be made</t>
  </si>
  <si>
    <t>IPD04_CO_IN_88</t>
  </si>
  <si>
    <t>Customer type 3 - proportion of revenue expected to be collected from these customers in year adjustment to be made</t>
  </si>
  <si>
    <t>IPD04_CO_IN_89</t>
  </si>
  <si>
    <t>Customer type 4 - proportion of revenue expected to be collected from these customers in year adjustment to be made</t>
  </si>
  <si>
    <t>IPD04_CO_IN_90</t>
  </si>
  <si>
    <t>Customer type 5 - proportion of revenue expected to be collected from these customers in year adjustment to be made</t>
  </si>
  <si>
    <t>IPD04_CO_IN_91</t>
  </si>
  <si>
    <t>Customer type 6 - proportion of revenue expected to be collected from these customers in year adjustment to be made</t>
  </si>
  <si>
    <t>IPD04_CO_IN_92</t>
  </si>
  <si>
    <t>Allowed revenue starting point in FD - dummy control</t>
  </si>
  <si>
    <t>IPD04_CO_IN_93</t>
  </si>
  <si>
    <t>K factors (last determined) - dummy control</t>
  </si>
  <si>
    <t>Reporting year</t>
  </si>
  <si>
    <t>Company name</t>
  </si>
  <si>
    <t>True False</t>
  </si>
  <si>
    <t>Up Down</t>
  </si>
  <si>
    <t>&lt;Select performance reporting year&gt;</t>
  </si>
  <si>
    <t>&lt;Select company&gt;</t>
  </si>
  <si>
    <t>Anglian Water</t>
  </si>
  <si>
    <t>ANH</t>
  </si>
  <si>
    <t>Up</t>
  </si>
  <si>
    <t>Dŵr Cymru</t>
  </si>
  <si>
    <t>WSH</t>
  </si>
  <si>
    <t>Down</t>
  </si>
  <si>
    <t>Hafren Dyfrdwy</t>
  </si>
  <si>
    <t>HDD</t>
  </si>
  <si>
    <t>Northumbrian Water</t>
  </si>
  <si>
    <t>NES</t>
  </si>
  <si>
    <t>Severn Trent Water</t>
  </si>
  <si>
    <t>SVE</t>
  </si>
  <si>
    <t>Southern Water</t>
  </si>
  <si>
    <t>SRN</t>
  </si>
  <si>
    <t>South West Water</t>
  </si>
  <si>
    <t>SWB</t>
  </si>
  <si>
    <t>Thames Water</t>
  </si>
  <si>
    <t>TMS</t>
  </si>
  <si>
    <t>United Utilities</t>
  </si>
  <si>
    <t>UUW</t>
  </si>
  <si>
    <t>NWT</t>
  </si>
  <si>
    <t>Wessex Water</t>
  </si>
  <si>
    <t>WSX</t>
  </si>
  <si>
    <t>Yorkshire Water</t>
  </si>
  <si>
    <t>YKY</t>
  </si>
  <si>
    <t>Affinity Water</t>
  </si>
  <si>
    <t>AFW</t>
  </si>
  <si>
    <t>Bristol Water</t>
  </si>
  <si>
    <t>BRL</t>
  </si>
  <si>
    <t>Portsmouth Water</t>
  </si>
  <si>
    <t>PRT</t>
  </si>
  <si>
    <t>SES Water</t>
  </si>
  <si>
    <t>SES</t>
  </si>
  <si>
    <t>South East Water</t>
  </si>
  <si>
    <t>SEW</t>
  </si>
  <si>
    <t>South Staffs Water</t>
  </si>
  <si>
    <t>SSC</t>
  </si>
  <si>
    <t>END</t>
  </si>
  <si>
    <t>Constant</t>
  </si>
  <si>
    <t>Total</t>
  </si>
  <si>
    <t>Text</t>
  </si>
  <si>
    <t>Ofwat company acronym</t>
  </si>
  <si>
    <t>Financial year</t>
  </si>
  <si>
    <t>Price base for ODI rates</t>
  </si>
  <si>
    <t>Units and price base for ODI payments (FYA)</t>
  </si>
  <si>
    <t>ODI payments</t>
  </si>
  <si>
    <t>ODI payments (by price control)</t>
  </si>
  <si>
    <t>Other in-period payments</t>
  </si>
  <si>
    <t>ODI payments deferred from previous reconciliation year</t>
  </si>
  <si>
    <t>ODI payments deferred from previous reconciliation year - water resources</t>
  </si>
  <si>
    <t>ODI payments deferred from previous reconciliation year - water network plus</t>
  </si>
  <si>
    <t>ODI payments deferred from previous reconciliation year - wastewater network plus</t>
  </si>
  <si>
    <t>ODI payments deferred from previous reconciliation year - bioresources (sludge)</t>
  </si>
  <si>
    <t>ODI payments deferred from previous reconciliation year - residential retail</t>
  </si>
  <si>
    <t>ODI payments deferred from previous reconciliation year - business retail</t>
  </si>
  <si>
    <t>ODI payments deferred from previous reconciliation year - dummy control</t>
  </si>
  <si>
    <t>Voluntary abatements or deferrals - to be applied this year</t>
  </si>
  <si>
    <t>Companies can forego outperformance payments entirely (an abatement) or defer when they are collected (a deferral). These are the abatements or deferrals requested by companies.</t>
  </si>
  <si>
    <t>Voluntary abatements</t>
  </si>
  <si>
    <t>Voluntary abatements - water resources</t>
  </si>
  <si>
    <t>Voluntary abatements - water network plus</t>
  </si>
  <si>
    <t>Voluntary abatements - wastewater network plus</t>
  </si>
  <si>
    <t>Voluntary abatements - bioresources (sludge)</t>
  </si>
  <si>
    <t>Voluntary abatements - residential retail</t>
  </si>
  <si>
    <t>Voluntary abatements - business retail</t>
  </si>
  <si>
    <t>Voluntary abatements - dummy control</t>
  </si>
  <si>
    <t>Voluntary deferrals</t>
  </si>
  <si>
    <t>Voluntary deferrals - water resources</t>
  </si>
  <si>
    <t>Voluntary deferrals - water network plus</t>
  </si>
  <si>
    <t>Voluntary deferrals - wastewater network plus</t>
  </si>
  <si>
    <t>Voluntary deferrals - bioresources (sludge)</t>
  </si>
  <si>
    <t>Voluntary deferrals - residential retail</t>
  </si>
  <si>
    <t>Voluntary deferrals - business retail</t>
  </si>
  <si>
    <t>Voluntary deferrals - dummy control</t>
  </si>
  <si>
    <t>Other bespoke adjustments - to be applied this year</t>
  </si>
  <si>
    <t>Other bespoke adjustments to be applied in the in-period determination.</t>
  </si>
  <si>
    <t>Reconciliation adjustments</t>
  </si>
  <si>
    <t>Company-wide adjustments</t>
  </si>
  <si>
    <t>Percentage</t>
  </si>
  <si>
    <t>Number</t>
  </si>
  <si>
    <t>Monthly CPIH index</t>
  </si>
  <si>
    <t>CPIH 2017-18 - April</t>
  </si>
  <si>
    <t>CPIH 2017-18 - May</t>
  </si>
  <si>
    <t>CPIH 2017-18 - June</t>
  </si>
  <si>
    <t>CPIH 2017-18 - July</t>
  </si>
  <si>
    <t>CPIH 2017-18 - August</t>
  </si>
  <si>
    <t>CPIH 2017-18 - September</t>
  </si>
  <si>
    <t>CPIH 2017-18 - October</t>
  </si>
  <si>
    <t>CPIH 2017-18 - November</t>
  </si>
  <si>
    <t>CPIH 2017-18 - December</t>
  </si>
  <si>
    <t>CPIH 2017-18 - January</t>
  </si>
  <si>
    <t>CPIH 2017-18 - February</t>
  </si>
  <si>
    <t>CPIH 2017-18 - March</t>
  </si>
  <si>
    <t>CPIH 2017-18 financial year average</t>
  </si>
  <si>
    <t>Price control variables</t>
  </si>
  <si>
    <t>£m (nominal)</t>
  </si>
  <si>
    <t>£ (nominal)</t>
  </si>
  <si>
    <t>First date of time ruler</t>
  </si>
  <si>
    <t>date</t>
  </si>
  <si>
    <t>Last Pre Forecast Date</t>
  </si>
  <si>
    <t>Acquisition date (midnight)</t>
  </si>
  <si>
    <t>Length of forecast period</t>
  </si>
  <si>
    <t>years</t>
  </si>
  <si>
    <t>Last forecast date</t>
  </si>
  <si>
    <t>Operation Start Date (midnight)</t>
  </si>
  <si>
    <t>Operation Finish Date (midnight)</t>
  </si>
  <si>
    <t>First Modelling Column Financial Year Number</t>
  </si>
  <si>
    <t>year</t>
  </si>
  <si>
    <t>Financial Year End Month Number</t>
  </si>
  <si>
    <t>month #</t>
  </si>
  <si>
    <t>Inputs - OFWAT USE ONLY</t>
  </si>
  <si>
    <t>£m (2017-18 FYA CPIH prices)</t>
  </si>
  <si>
    <t>Other in-period adjustments</t>
  </si>
  <si>
    <t>Companies can forego outperformance payments entirely (an abatement) or defer when they are collected (a deferral). These are the abatements or deferrals determined by Ofwat.</t>
  </si>
  <si>
    <t>November CPIH Index</t>
  </si>
  <si>
    <t>Net ODI payments (by price control)</t>
  </si>
  <si>
    <t>Net ODI payments - water resources</t>
  </si>
  <si>
    <t>Net ODI payments - water network plus</t>
  </si>
  <si>
    <t>Net ODI payments - wastewater network plus</t>
  </si>
  <si>
    <t>Net ODI payments - bioresources (sludge)</t>
  </si>
  <si>
    <t>Net ODI payments - residential retail</t>
  </si>
  <si>
    <t>Net ODI payments - business retail</t>
  </si>
  <si>
    <t>Net ODI payments - dummy control</t>
  </si>
  <si>
    <t>Companies can forego outperformance payments entirely (an abatement) or defer when they are collected (a deferral).</t>
  </si>
  <si>
    <t>Last pre forecast date</t>
  </si>
  <si>
    <t>Operation start date (midnight)</t>
  </si>
  <si>
    <t>Operation finish date (midnight)</t>
  </si>
  <si>
    <t>First modelling column financial year number</t>
  </si>
  <si>
    <t>Financial year end month number</t>
  </si>
  <si>
    <t>Model period</t>
  </si>
  <si>
    <t xml:space="preserve">Model Column Counter </t>
  </si>
  <si>
    <t>Model column counter</t>
  </si>
  <si>
    <t>counter</t>
  </si>
  <si>
    <t>Model Column Total</t>
  </si>
  <si>
    <t>column</t>
  </si>
  <si>
    <t>First model column flag</t>
  </si>
  <si>
    <t>flag</t>
  </si>
  <si>
    <t>First model period BEG</t>
  </si>
  <si>
    <t>month</t>
  </si>
  <si>
    <t>Model Period BEG</t>
  </si>
  <si>
    <t>Model Period END</t>
  </si>
  <si>
    <t>less</t>
  </si>
  <si>
    <t>Days in Model Period</t>
  </si>
  <si>
    <t>days</t>
  </si>
  <si>
    <t>Pre forecast period</t>
  </si>
  <si>
    <t>Last Pre Forecast Flag</t>
  </si>
  <si>
    <t>Pre Forecast Period Flag</t>
  </si>
  <si>
    <t>Pre Forecast Period Total</t>
  </si>
  <si>
    <t>columns</t>
  </si>
  <si>
    <t>Acquisition / initial balance date flag</t>
  </si>
  <si>
    <t>Forecast period</t>
  </si>
  <si>
    <t>1st Forecast Period Flag</t>
  </si>
  <si>
    <t>Last Forecast Period Flag</t>
  </si>
  <si>
    <t>Forecast Period Flag</t>
  </si>
  <si>
    <t xml:space="preserve">Forecast Period Total </t>
  </si>
  <si>
    <t>Pre Forecast vs Forecast</t>
  </si>
  <si>
    <t>Post forecast period</t>
  </si>
  <si>
    <t>1st Post Last Forecast Period Flag</t>
  </si>
  <si>
    <t>Post Forecast Period Flag</t>
  </si>
  <si>
    <t>Post Forecast Period Total</t>
  </si>
  <si>
    <t>Modelling period check</t>
  </si>
  <si>
    <t>Modelling Period Check</t>
  </si>
  <si>
    <t>check</t>
  </si>
  <si>
    <t>FINANCIAL YEAR</t>
  </si>
  <si>
    <t>Financial Year Ending</t>
  </si>
  <si>
    <t>year #</t>
  </si>
  <si>
    <t>Column greater than 2?</t>
  </si>
  <si>
    <t>November CPIH annual inflation figures</t>
  </si>
  <si>
    <t>November CPIH cumulative inflation factor</t>
  </si>
  <si>
    <t>Abatements</t>
  </si>
  <si>
    <t>Sum of all payments to be applied this year</t>
  </si>
  <si>
    <t>Net payments to be applied this year (by price control)</t>
  </si>
  <si>
    <t>Net ODI payments to be applied this year - water resources</t>
  </si>
  <si>
    <t>Net ODI payments to be applied this year - water network plus</t>
  </si>
  <si>
    <t>Net ODI payments to be applied this year - wastewater network plus</t>
  </si>
  <si>
    <t>Net ODI payments to be applied this year - bioresources (sludge)</t>
  </si>
  <si>
    <t>Net ODI payments to be applied this year - residential retail</t>
  </si>
  <si>
    <t>Net ODI payments to be applied this year - business retail</t>
  </si>
  <si>
    <t>Net ODI payments to be applied this year - dummy control</t>
  </si>
  <si>
    <t>Unadjusted payments after abatements</t>
  </si>
  <si>
    <t>Unadjusted payments after abatements - water resources</t>
  </si>
  <si>
    <t>Unadjusted payments after abatements - water network plus</t>
  </si>
  <si>
    <t>Unadjusted payments after abatements - wastewater network plus</t>
  </si>
  <si>
    <t>Unadjusted payments after abatements - bioresources (sludge)</t>
  </si>
  <si>
    <t>Unadjusted payments after abatements - residential retail</t>
  </si>
  <si>
    <t>Unadjusted payments after abatements - business retail</t>
  </si>
  <si>
    <t>Unadjusted payments after abatements - dummy control</t>
  </si>
  <si>
    <t>Deferrals</t>
  </si>
  <si>
    <t>Unadjusted payments after abatements and deferrals</t>
  </si>
  <si>
    <t>Unadjusted payments after abatements and deferrals - water resources</t>
  </si>
  <si>
    <t>Unadjusted payments after abatements and deferrals - water network plus</t>
  </si>
  <si>
    <t>Unadjusted payments after abatements and deferrals - wastewater network plus</t>
  </si>
  <si>
    <t>Unadjusted payments after abatements and deferrals - bioresources (sludge)</t>
  </si>
  <si>
    <t>Unadjusted payments after abatements and deferrals - residential retail</t>
  </si>
  <si>
    <t>Unadjusted payments after abatements and deferrals - business retail</t>
  </si>
  <si>
    <t>Unadjusted payments after abatements and deferrals - dummy control</t>
  </si>
  <si>
    <t>Time value of money adjustment</t>
  </si>
  <si>
    <t>Variables</t>
  </si>
  <si>
    <t>Deferred payments for next reconciliation year (wholesale controls)</t>
  </si>
  <si>
    <t>Deferred payments for next reconciliation year - water resources</t>
  </si>
  <si>
    <t>Deferred payments for next reconciliation year - water network plus</t>
  </si>
  <si>
    <t>Deferred payments for next reconciliation year - wastewater network plus</t>
  </si>
  <si>
    <t>Deferred payments for next reconciliation year - bioresources (sludge)</t>
  </si>
  <si>
    <t>Deferred payments for next reconciliation year - dummy control</t>
  </si>
  <si>
    <t>Deferred payments for next reconciliation year (retail controls)</t>
  </si>
  <si>
    <t>Deferred payments for next reconciliation year - residential retail</t>
  </si>
  <si>
    <t>Deferred payments for next reconciliation year - business retail</t>
  </si>
  <si>
    <t>Deferred payments for next reconciliation year</t>
  </si>
  <si>
    <t>Deferred payments for next reconciliation year - total</t>
  </si>
  <si>
    <t>Other bespoke adjustments</t>
  </si>
  <si>
    <t>Other bespoke adjustments (2017-18 FYA CPIH prices)</t>
  </si>
  <si>
    <t>Payments after abatements and deferrals and other bespoke adjustments (2017-18 FYA CPIH prices)</t>
  </si>
  <si>
    <t>Payments after abatements and deferrals and other bespoke adjustments - water resources</t>
  </si>
  <si>
    <t>Payments after abatements and deferrals and other bespoke adjustments - water network plus</t>
  </si>
  <si>
    <t>Payments after abatements and deferrals and other bespoke adjustments - wastewater network plus</t>
  </si>
  <si>
    <t>Payments after abatements and deferrals and other bespoke adjustments - bioresources (sludge)</t>
  </si>
  <si>
    <t>Payments after abatements and deferrals and other bespoke adjustments - residential retail</t>
  </si>
  <si>
    <t>Payments after abatements and deferrals and other bespoke adjustments - business retail</t>
  </si>
  <si>
    <t>Payments after abatements and deferrals and other bespoke adjustments - dummy control</t>
  </si>
  <si>
    <t>Payments to be applied this reporting year after abatements and deferrals and other bespoke adjustments</t>
  </si>
  <si>
    <t>Payments after abatements and deferrals and other bespoke adjustments - total</t>
  </si>
  <si>
    <t>ODI payments after abatements and deferrals</t>
  </si>
  <si>
    <t>Timing</t>
  </si>
  <si>
    <t>Reporting year as financial year ending</t>
  </si>
  <si>
    <t>Year of performance</t>
  </si>
  <si>
    <t>Year of adjustment to be applied</t>
  </si>
  <si>
    <t>Revenue adjustments</t>
  </si>
  <si>
    <t>K factors (last determined)</t>
  </si>
  <si>
    <t>Allowed revenue</t>
  </si>
  <si>
    <t>Inflation adjustment</t>
  </si>
  <si>
    <t>ODI value nominal prices</t>
  </si>
  <si>
    <t>Tax adjustment</t>
  </si>
  <si>
    <t>Tax on Tax geometric uplift</t>
  </si>
  <si>
    <t>Tax on nominal ODI</t>
  </si>
  <si>
    <t xml:space="preserve">Total value of ODI </t>
  </si>
  <si>
    <t>Revised total nominal revenue</t>
  </si>
  <si>
    <t>Revised K</t>
  </si>
  <si>
    <t>Allowed revenue percentage movement</t>
  </si>
  <si>
    <t>Year that price limits should be recalculated</t>
  </si>
  <si>
    <t>Allowed revenue percentage movement (Nov-Nov CPIH deflated)</t>
  </si>
  <si>
    <t>Revised K - water resources</t>
  </si>
  <si>
    <t>Revised K - water network plus</t>
  </si>
  <si>
    <t>Revised K - wastewater network plus</t>
  </si>
  <si>
    <t>Deflating</t>
  </si>
  <si>
    <t>Setting the revised unadjusted revenue</t>
  </si>
  <si>
    <t>Revised unadjusted revenue (URt)</t>
  </si>
  <si>
    <t>Revised total revenue</t>
  </si>
  <si>
    <t>Revised total revenue (TRt)</t>
  </si>
  <si>
    <t>Customer type 1 - ODI payment</t>
  </si>
  <si>
    <t>Customer type 2 - ODI payment</t>
  </si>
  <si>
    <t>Customer type 3 - ODI payment</t>
  </si>
  <si>
    <t>Customer type 4 - ODI payment</t>
  </si>
  <si>
    <t>Customer type 5 - ODI payment</t>
  </si>
  <si>
    <t>Customer type 6 - ODI payment</t>
  </si>
  <si>
    <t>Customer type 1 - allowed retail cost component in £m</t>
  </si>
  <si>
    <t>Customer type 2 - allowed retail cost component in £m</t>
  </si>
  <si>
    <t>Customer type 3 - allowed retail cost component in £m</t>
  </si>
  <si>
    <t>Customer type 4 - allowed retail cost component in £m</t>
  </si>
  <si>
    <t>Customer type 5 - allowed retail cost component in £m</t>
  </si>
  <si>
    <t>Customer type 6 - allowed retail cost component in £m</t>
  </si>
  <si>
    <t>Customer type 1 - revised allowed retail cost component in £m</t>
  </si>
  <si>
    <t>Customer type 2 - revised allowed retail cost component in £m</t>
  </si>
  <si>
    <t>Customer type 3 - revised allowed retail cost component in £m</t>
  </si>
  <si>
    <t>Customer type 4 - revised allowed retail cost component in £m</t>
  </si>
  <si>
    <t>Customer type 5 - revised allowed retail cost component in £m</t>
  </si>
  <si>
    <t>Customer type 6 - revised allowed retail cost component in £m</t>
  </si>
  <si>
    <t>Customer type 1 - revised allowed average retail cost component (rct)</t>
  </si>
  <si>
    <t>Customer type 2 - revised allowed average retail cost component (rct)</t>
  </si>
  <si>
    <t>Customer type 3 - revised allowed average retail cost component (rct)</t>
  </si>
  <si>
    <t>Customer type 4 - revised allowed average retail cost component (rct)</t>
  </si>
  <si>
    <t>Customer type 5 - revised allowed average retail cost component (rct)</t>
  </si>
  <si>
    <t>Customer type 6 - revised allowed average retail cost component (rct)</t>
  </si>
  <si>
    <t>Revised retail cost component</t>
  </si>
  <si>
    <t>Revised K - dummy control</t>
  </si>
  <si>
    <t>Application of ODI payments</t>
  </si>
  <si>
    <t>K-based controls</t>
  </si>
  <si>
    <t>ODI payments deferred until next reconciliation year</t>
  </si>
  <si>
    <t>Year of deferral to be applied</t>
  </si>
  <si>
    <t>IPD04_OUT</t>
  </si>
  <si>
    <t>C_PR19FM0601POST_IPD04_OUT</t>
  </si>
  <si>
    <t>C_PR19FM0603POST_IPD04_OUT</t>
  </si>
  <si>
    <t>C_PR19FM0607POST_IPD04_OUT</t>
  </si>
  <si>
    <t>C_PR19FM06012POST_IPD04_OUT</t>
  </si>
  <si>
    <t>C_PR19FM0767POST_IPD04_OUT</t>
  </si>
  <si>
    <t>C_PR19FM1922POST_IPD04_OUT</t>
  </si>
  <si>
    <t>C_PR19FM241T1POST_IPD04_OUT</t>
  </si>
  <si>
    <t>Business retail - Customer type 1 - revised allowed average retail cost component (rct)</t>
  </si>
  <si>
    <t>C_PR19FM241T2POST_IPD04_OUT</t>
  </si>
  <si>
    <t>Business retail - Customer type 2 - revised allowed average retail cost component (rct)</t>
  </si>
  <si>
    <t>C_PR19FM241T3POST_IPD04_OUT</t>
  </si>
  <si>
    <t>Business retail - Customer type 3 - revised allowed average retail cost component (rct)</t>
  </si>
  <si>
    <t>C_PR19FM241T4POST_IPD04_OUT</t>
  </si>
  <si>
    <t>Business retail - Customer type 4 - revised allowed average retail cost component (rct)</t>
  </si>
  <si>
    <t>C_PR19FM241T5POST_IPD04_OUT</t>
  </si>
  <si>
    <t>Business retail - Customer type 5 - revised allowed average retail cost component (rct)</t>
  </si>
  <si>
    <t>C_PR19FM241T6POST_IPD04_OUT</t>
  </si>
  <si>
    <t>Business retail - Customer type 6 - revised allowed average retail cost component (rct)</t>
  </si>
  <si>
    <t>C_DEF_WR_IPD04_OUT</t>
  </si>
  <si>
    <t>ODI payments deferred until next reporting year - Water resources</t>
  </si>
  <si>
    <t>C_DEF_WNP_IPD04_OUT</t>
  </si>
  <si>
    <t>ODI payments deferred until next reporting year - Water network plus</t>
  </si>
  <si>
    <t>C_DEF_WWNP_IPD04_OUT</t>
  </si>
  <si>
    <t>ODI payments deferred until next reporting year - Wastewater network plus</t>
  </si>
  <si>
    <t>C_DEF_BIO_IPD04_OUT</t>
  </si>
  <si>
    <t>ODI payments deferred until next reporting year - Bioresources (sludge)</t>
  </si>
  <si>
    <t>C_DEF_RR_IPD04_OUT</t>
  </si>
  <si>
    <t>ODI payments deferred until next reporting year - Residential retail</t>
  </si>
  <si>
    <t>C_DEF_BR_IPD04_OUT</t>
  </si>
  <si>
    <t>ODI payments deferred until next reporting year - Business retail</t>
  </si>
  <si>
    <t>C_DEF_DMY_IPD04_OUT</t>
  </si>
  <si>
    <t>ODI payments deferred until next reporting year - Dummy control</t>
  </si>
  <si>
    <t>C_DEF_TOTAL_IPD04_OUT</t>
  </si>
  <si>
    <t>ODI payments deferred until next reporting year - Total</t>
  </si>
  <si>
    <t>C_001_IPD04_OUT</t>
  </si>
  <si>
    <t>Allowed nominal revenue (last determined K) - Water resources</t>
  </si>
  <si>
    <t>C_002_IPD04_OUT</t>
  </si>
  <si>
    <t>Revised total nominal revenue (revised K) - Water resources</t>
  </si>
  <si>
    <t>C_003_IPD04_OUT</t>
  </si>
  <si>
    <t>Allowed nominal revenue (last determined K) - Water network plus</t>
  </si>
  <si>
    <t>C_004_IPD04_OUT</t>
  </si>
  <si>
    <t>Revised total nominal revenue (revised K) - Water network plus</t>
  </si>
  <si>
    <t>C_005_IPD04_OUT</t>
  </si>
  <si>
    <t>Allowed nominal revenue (last determined K) - Wastewater network plus</t>
  </si>
  <si>
    <t>C_006_IPD04_OUT</t>
  </si>
  <si>
    <t>Revised total nominal revenue (revised K) - Wastewater network plus</t>
  </si>
  <si>
    <t>C_007_IPD04_OUT</t>
  </si>
  <si>
    <t>Allowed nominal revenue (last determined K) - Dummy control</t>
  </si>
  <si>
    <t>C_008_IPD04_OUT</t>
  </si>
  <si>
    <t>Revised total nominal revenue (revised K) - Dummy control</t>
  </si>
  <si>
    <t>QA_IPD04_OUT_1</t>
  </si>
  <si>
    <t>Date &amp; Time for Model IPD04 In Period Adjustment</t>
  </si>
  <si>
    <t>QA_IPD04_OUT_2</t>
  </si>
  <si>
    <t>Name &amp; Path of Model IPD04 In Period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</si>
</sst>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64" formatCode="_(* #,##0.00_);_(* \(#,##0.00\);_(* &quot;-&quot;??_);_(@_)"/>
    <numFmt numFmtId="165" formatCode="#,##0_);\(#,##0\);&quot;-  &quot;;&quot; &quot;@&quot; &quot;"/>
    <numFmt numFmtId="166" formatCode="_(* #,##0.0_);_(* \(#,##0.0\);_(* &quot;-&quot;??_);_(@_)"/>
    <numFmt numFmtId="167" formatCode="#,##0_);\(#,##0\);&quot;-  &quot;;&quot; &quot;@"/>
    <numFmt numFmtId="168" formatCode="dd\ mmm\ yyyy_);;&quot;-  &quot;;&quot; &quot;@&quot; &quot;"/>
    <numFmt numFmtId="169" formatCode="dd\ mmm\ yy_);;&quot;-  &quot;;&quot; &quot;@&quot; &quot;"/>
    <numFmt numFmtId="170" formatCode="#,##0.0000_);\(#,##0.0000\);&quot;-  &quot;;&quot; &quot;@&quot; &quot;"/>
    <numFmt numFmtId="171" formatCode="_(* #,##0_);_(* \(#,##0\);_(* &quot;-&quot;??_);_(@_)"/>
    <numFmt numFmtId="172" formatCode="_(* #,##0.0000_);_(* \(#,##0.0000\);_(* &quot;-&quot;??_);_(@_)"/>
    <numFmt numFmtId="173" formatCode="#,##0.0_);\(#,##0.0\);&quot;-  &quot;;&quot; &quot;@"/>
    <numFmt numFmtId="174" formatCode="#,##0.0_);\(#,##0.0\);&quot;-  &quot;;&quot; &quot;@&quot; &quot;"/>
    <numFmt numFmtId="175" formatCode="0.000"/>
    <numFmt numFmtId="176" formatCode="0.00%_);\-0.00%_);&quot;-  &quot;;&quot; &quot;@&quot; &quot;"/>
    <numFmt numFmtId="177" formatCode="dd\ mmm\ yyyy_);\(###0\);&quot;-  &quot;;&quot; &quot;@&quot; &quot;"/>
    <numFmt numFmtId="178" formatCode="dd\ mmm\ yy_);\(###0\);&quot;-  &quot;;&quot; &quot;@&quot; &quot;"/>
    <numFmt numFmtId="179" formatCode="###0_);\(###0\);&quot;-  &quot;;&quot; &quot;@&quot; &quot;"/>
    <numFmt numFmtId="180" formatCode="#,##0.00_);\(#,##0.00\);&quot;-  &quot;;&quot; &quot;@&quot; &quot;"/>
    <numFmt numFmtId="181" formatCode="#,##0.000_);\(#,##0.000\);&quot;-  &quot;;&quot; &quot;@&quot; &quot;"/>
    <numFmt numFmtId="182" formatCode="#,##0.000000_);\(#,##0.000000\);&quot;-  &quot;;&quot; &quot;@&quot; &quot;"/>
    <numFmt numFmtId="183" formatCode="#,##0.000"/>
    <numFmt numFmtId="184" formatCode="#,##0.0"/>
    <numFmt numFmtId="185" formatCode="#,##0.000000"/>
    <numFmt numFmtId="186" formatCode="#,##0.0000"/>
    <numFmt numFmtId="187" formatCode="#,##0.00000"/>
    <numFmt numFmtId="188" formatCode="0.000000"/>
  </numFmts>
  <fonts count="73" x14ac:knownFonts="1">
    <font>
      <sz val="11"/>
      <color theme="1"/>
      <name val="Arial"/>
      <family val="2"/>
    </font>
    <font>
      <sz val="10"/>
      <color theme="1"/>
      <name val="Arial"/>
      <family val="2"/>
    </font>
    <font>
      <b/>
      <sz val="18"/>
      <color theme="3"/>
      <name val="Krub SemiBold"/>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name val="Arial"/>
      <family val="2"/>
    </font>
    <font>
      <sz val="16"/>
      <color rgb="FF002664"/>
      <name val="Arial Rounded MT Bold"/>
      <family val="2"/>
    </font>
    <font>
      <sz val="14"/>
      <color rgb="FF002664"/>
      <name val="Arial Rounded MT Bold"/>
      <family val="2"/>
    </font>
    <font>
      <sz val="12"/>
      <color rgb="FF002664"/>
      <name val="Arial Rounded MT Bold"/>
      <family val="2"/>
    </font>
    <font>
      <b/>
      <sz val="10"/>
      <name val="Arial"/>
      <family val="2"/>
    </font>
    <font>
      <u/>
      <sz val="10"/>
      <name val="Arial"/>
      <family val="2"/>
    </font>
    <font>
      <sz val="10"/>
      <color indexed="12"/>
      <name val="Arial"/>
      <family val="2"/>
    </font>
    <font>
      <sz val="10"/>
      <color indexed="10"/>
      <name val="Arial"/>
      <family val="2"/>
    </font>
    <font>
      <b/>
      <u/>
      <sz val="10"/>
      <name val="Arial"/>
      <family val="2"/>
    </font>
    <font>
      <sz val="10"/>
      <color rgb="FF0000FF"/>
      <name val="Arial"/>
      <family val="2"/>
    </font>
    <font>
      <b/>
      <sz val="10"/>
      <color indexed="10"/>
      <name val="Arial"/>
      <family val="2"/>
    </font>
    <font>
      <i/>
      <sz val="10"/>
      <color rgb="FF00B050"/>
      <name val="Arial"/>
      <family val="2"/>
    </font>
    <font>
      <u/>
      <sz val="10"/>
      <color indexed="10"/>
      <name val="Arial"/>
      <family val="2"/>
    </font>
    <font>
      <i/>
      <sz val="10"/>
      <color indexed="10"/>
      <name val="Arial"/>
      <family val="2"/>
    </font>
    <font>
      <u/>
      <sz val="10"/>
      <color rgb="FF0000FF"/>
      <name val="Arial"/>
      <family val="2"/>
    </font>
    <font>
      <u/>
      <sz val="10"/>
      <color indexed="53"/>
      <name val="Arial"/>
      <family val="2"/>
    </font>
    <font>
      <sz val="10"/>
      <color indexed="53"/>
      <name val="Arial"/>
      <family val="2"/>
    </font>
    <font>
      <sz val="10"/>
      <name val="Arial"/>
      <family val="2"/>
    </font>
    <font>
      <sz val="10"/>
      <color rgb="FFC00000"/>
      <name val="Arial"/>
      <family val="2"/>
    </font>
    <font>
      <b/>
      <u/>
      <sz val="10"/>
      <color theme="1"/>
      <name val="Arial"/>
      <family val="2"/>
    </font>
    <font>
      <u/>
      <sz val="10"/>
      <color theme="1"/>
      <name val="Arial"/>
      <family val="2"/>
    </font>
    <font>
      <sz val="22"/>
      <color theme="0"/>
      <name val="Krub SemiBold"/>
      <family val="2"/>
      <scheme val="major"/>
    </font>
    <font>
      <sz val="22"/>
      <name val="Krub SemiBold"/>
      <family val="2"/>
      <scheme val="major"/>
    </font>
    <font>
      <sz val="10"/>
      <color rgb="FF0078C9"/>
      <name val="Krub"/>
      <family val="2"/>
      <scheme val="minor"/>
    </font>
    <font>
      <sz val="10"/>
      <name val="Krub"/>
      <family val="2"/>
      <scheme val="minor"/>
    </font>
    <font>
      <i/>
      <sz val="10"/>
      <color theme="1"/>
      <name val="Arial"/>
      <family val="2"/>
    </font>
    <font>
      <sz val="22"/>
      <color theme="1"/>
      <name val="Franklin Gothic Demi"/>
      <family val="2"/>
    </font>
    <font>
      <sz val="22"/>
      <color theme="0"/>
      <name val="Franklin Gothic Demi"/>
      <family val="2"/>
    </font>
    <font>
      <u/>
      <sz val="10"/>
      <color rgb="FFFF0000"/>
      <name val="Arial"/>
      <family val="2"/>
    </font>
    <font>
      <b/>
      <u/>
      <sz val="10"/>
      <color rgb="FF0000FF"/>
      <name val="Arial"/>
      <family val="2"/>
    </font>
    <font>
      <i/>
      <sz val="22"/>
      <color rgb="FF00B050"/>
      <name val="Krub SemiBold"/>
      <family val="2"/>
      <scheme val="major"/>
    </font>
    <font>
      <sz val="22"/>
      <color theme="1"/>
      <name val="Krub SemiBold"/>
      <family val="2"/>
      <scheme val="major"/>
    </font>
    <font>
      <u/>
      <sz val="22"/>
      <name val="Krub SemiBold"/>
      <family val="2"/>
      <scheme val="major"/>
    </font>
    <font>
      <b/>
      <u/>
      <sz val="10"/>
      <color rgb="FFFF0000"/>
      <name val="Arial"/>
      <family val="2"/>
    </font>
    <font>
      <b/>
      <u/>
      <sz val="22"/>
      <name val="Krub SemiBold"/>
      <family val="2"/>
      <scheme val="major"/>
    </font>
    <font>
      <u/>
      <sz val="11"/>
      <color theme="10"/>
      <name val="Arial"/>
      <family val="2"/>
    </font>
    <font>
      <sz val="11"/>
      <color theme="1"/>
      <name val="Arial"/>
      <family val="2"/>
    </font>
    <font>
      <sz val="10"/>
      <color rgb="FF000000"/>
      <name val="Arial"/>
      <family val="2"/>
    </font>
    <font>
      <sz val="24"/>
      <color theme="0"/>
      <name val="Franklin Gothic Demi"/>
      <family val="2"/>
    </font>
    <font>
      <sz val="12"/>
      <color theme="0"/>
      <name val="Franklin Gothic Demi"/>
      <family val="2"/>
    </font>
    <font>
      <u/>
      <sz val="10"/>
      <color theme="10"/>
      <name val="Arial"/>
      <family val="2"/>
    </font>
    <font>
      <sz val="11"/>
      <color theme="1"/>
      <name val="Franklin Gothic Demi"/>
      <family val="2"/>
    </font>
    <font>
      <sz val="10"/>
      <color theme="0"/>
      <name val="Franklin Gothic Demi"/>
      <family val="2"/>
    </font>
    <font>
      <sz val="10"/>
      <color theme="1"/>
      <name val="Franklin Gothic Demi"/>
      <family val="2"/>
    </font>
    <font>
      <sz val="10"/>
      <color rgb="FF0078C9"/>
      <name val="Arial"/>
      <family val="2"/>
    </font>
    <font>
      <sz val="10"/>
      <color rgb="FFFE4819"/>
      <name val="Arial"/>
      <family val="2"/>
    </font>
    <font>
      <sz val="10"/>
      <color rgb="FF719500"/>
      <name val="Arial"/>
      <family val="2"/>
    </font>
    <font>
      <sz val="10"/>
      <color rgb="FF0078C9"/>
      <name val="Franklin Gothic Demi"/>
      <family val="2"/>
    </font>
    <font>
      <sz val="10"/>
      <color theme="2"/>
      <name val="Arial"/>
      <family val="2"/>
    </font>
    <font>
      <b/>
      <sz val="10"/>
      <color rgb="FFFF0000"/>
      <name val="Arial"/>
      <family val="2"/>
    </font>
    <font>
      <sz val="11"/>
      <color indexed="8"/>
      <name val="Krub"/>
      <family val="2"/>
      <scheme val="minor"/>
    </font>
    <font>
      <sz val="11"/>
      <color rgb="FF0078C9"/>
      <name val="Franklin Gothic Demi"/>
      <family val="2"/>
    </font>
    <font>
      <sz val="11"/>
      <color theme="1"/>
      <name val="Calibri"/>
      <family val="2"/>
    </font>
    <font>
      <u/>
      <sz val="12"/>
      <color theme="0"/>
      <name val="Franklin Gothic Demi"/>
      <family val="2"/>
    </font>
    <font>
      <sz val="10"/>
      <color rgb="FFD60037"/>
      <name val="Arial"/>
      <family val="2"/>
    </font>
  </fonts>
  <fills count="7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664"/>
        <bgColor indexed="64"/>
      </patternFill>
    </fill>
    <fill>
      <patternFill patternType="solid">
        <fgColor rgb="FF4B92DB"/>
        <bgColor indexed="64"/>
      </patternFill>
    </fill>
    <fill>
      <patternFill patternType="solid">
        <fgColor rgb="FFADA07A"/>
        <bgColor indexed="64"/>
      </patternFill>
    </fill>
    <fill>
      <patternFill patternType="solid">
        <fgColor rgb="FFF0AB00"/>
        <bgColor indexed="64"/>
      </patternFill>
    </fill>
    <fill>
      <patternFill patternType="solid">
        <fgColor rgb="FF007EA3"/>
        <bgColor indexed="64"/>
      </patternFill>
    </fill>
    <fill>
      <patternFill patternType="solid">
        <fgColor rgb="FFA8B400"/>
        <bgColor indexed="64"/>
      </patternFill>
    </fill>
    <fill>
      <patternFill patternType="solid">
        <fgColor rgb="FF240078"/>
        <bgColor indexed="64"/>
      </patternFill>
    </fill>
    <fill>
      <patternFill patternType="solid">
        <fgColor rgb="FFEA3BAE"/>
        <bgColor indexed="64"/>
      </patternFill>
    </fill>
    <fill>
      <patternFill patternType="solid">
        <fgColor rgb="FFDD3D28"/>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rgb="FFFF0000"/>
        <bgColor indexed="64"/>
      </patternFill>
    </fill>
    <fill>
      <patternFill patternType="solid">
        <fgColor rgb="FFE0DCD8"/>
        <bgColor indexed="64"/>
      </patternFill>
    </fill>
    <fill>
      <patternFill patternType="solid">
        <fgColor rgb="FFFCEABF"/>
        <bgColor indexed="64"/>
      </patternFill>
    </fill>
    <fill>
      <patternFill patternType="solid">
        <fgColor theme="3"/>
        <bgColor indexed="64"/>
      </patternFill>
    </fill>
    <fill>
      <patternFill patternType="solid">
        <fgColor theme="0"/>
        <bgColor indexed="64"/>
      </patternFill>
    </fill>
    <fill>
      <patternFill patternType="solid">
        <fgColor rgb="FFBFDDF1"/>
        <bgColor indexed="64"/>
      </patternFill>
    </fill>
    <fill>
      <patternFill patternType="solid">
        <fgColor rgb="FFF0EEEC"/>
        <bgColor indexed="64"/>
      </patternFill>
    </fill>
    <fill>
      <patternFill patternType="solid">
        <fgColor rgb="FF003479"/>
        <bgColor indexed="64"/>
      </patternFill>
    </fill>
    <fill>
      <patternFill patternType="solid">
        <fgColor rgb="FFD740A2"/>
        <bgColor indexed="64"/>
      </patternFill>
    </fill>
    <fill>
      <patternFill patternType="solid">
        <fgColor rgb="FF7FBBE4"/>
        <bgColor indexed="64"/>
      </patternFill>
    </fill>
    <fill>
      <patternFill patternType="solid">
        <fgColor rgb="FFFFFF00"/>
        <bgColor indexed="64"/>
      </patternFill>
    </fill>
    <fill>
      <patternFill patternType="solid">
        <fgColor rgb="FF95B040"/>
        <bgColor indexed="64"/>
      </patternFill>
    </fill>
    <fill>
      <patternFill patternType="solid">
        <fgColor theme="7"/>
        <bgColor indexed="64"/>
      </patternFill>
    </fill>
    <fill>
      <patternFill patternType="solid">
        <fgColor rgb="FF857362"/>
        <bgColor indexed="64"/>
      </patternFill>
    </fill>
    <fill>
      <patternFill patternType="solid">
        <fgColor theme="5" tint="0.79998168889431442"/>
        <bgColor indexed="64"/>
      </patternFill>
    </fill>
    <fill>
      <patternFill patternType="solid">
        <fgColor rgb="FFFFFFFF"/>
        <bgColor indexed="64"/>
      </patternFill>
    </fill>
    <fill>
      <patternFill patternType="solid">
        <fgColor rgb="FFFFC000"/>
        <bgColor indexed="64"/>
      </patternFill>
    </fill>
    <fill>
      <patternFill patternType="lightDown">
        <bgColor theme="6" tint="0.79998168889431442"/>
      </patternFill>
    </fill>
    <fill>
      <patternFill patternType="solid">
        <fgColor theme="6" tint="0.79995117038483843"/>
        <bgColor indexed="64"/>
      </patternFill>
    </fill>
    <fill>
      <patternFill patternType="lightDown">
        <bgColor theme="6" tint="0.79995117038483843"/>
      </patternFill>
    </fill>
    <fill>
      <patternFill patternType="lightDown">
        <bgColor theme="6" tint="0.79992065187536243"/>
      </patternFill>
    </fill>
    <fill>
      <patternFill patternType="lightDown">
        <bgColor theme="6" tint="0.79989013336588644"/>
      </patternFill>
    </fill>
    <fill>
      <patternFill patternType="solid">
        <fgColor rgb="FFFFEFCA"/>
        <bgColor indexed="64"/>
      </patternFill>
    </fill>
    <fill>
      <patternFill patternType="lightDown">
        <bgColor rgb="FFFFEFCA"/>
      </patternFill>
    </fill>
    <fill>
      <patternFill patternType="solid">
        <fgColor rgb="FFCA0083"/>
        <bgColor indexed="64"/>
      </patternFill>
    </fill>
    <fill>
      <patternFill patternType="lightDown">
        <bgColor rgb="FFFFF0D0"/>
      </patternFill>
    </fill>
    <fill>
      <patternFill patternType="lightDown">
        <bgColor theme="0"/>
      </patternFill>
    </fill>
    <fill>
      <patternFill patternType="lightDown">
        <bgColor auto="1"/>
      </patternFill>
    </fill>
    <fill>
      <patternFill patternType="lightDown">
        <bgColor rgb="FFFCEABF"/>
      </patternFill>
    </fill>
    <fill>
      <patternFill patternType="solid">
        <fgColor rgb="FFFFF0D0"/>
        <bgColor indexed="64"/>
      </patternFill>
    </fill>
    <fill>
      <patternFill patternType="solid">
        <fgColor theme="0" tint="-0.499984740745262"/>
        <bgColor indexed="64"/>
      </patternFill>
    </fill>
    <fill>
      <patternFill patternType="solid">
        <fgColor rgb="FFFFF0D0"/>
        <bgColor rgb="FF000000"/>
      </patternFill>
    </fill>
    <fill>
      <patternFill patternType="solid">
        <fgColor rgb="FFFCEABF"/>
        <bgColor rgb="FF000000"/>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857362"/>
      </left>
      <right style="thin">
        <color rgb="FF857362"/>
      </right>
      <top style="thin">
        <color rgb="FF857362"/>
      </top>
      <bottom style="thin">
        <color rgb="FF857362"/>
      </bottom>
      <diagonal/>
    </border>
    <border>
      <left/>
      <right/>
      <top style="thin">
        <color rgb="FF857362"/>
      </top>
      <bottom/>
      <diagonal/>
    </border>
    <border>
      <left style="thin">
        <color indexed="64"/>
      </left>
      <right style="thin">
        <color indexed="64"/>
      </right>
      <top style="thin">
        <color indexed="64"/>
      </top>
      <bottom style="thin">
        <color indexed="64"/>
      </bottom>
      <diagonal/>
    </border>
    <border>
      <left style="thin">
        <color rgb="FFA49689"/>
      </left>
      <right style="thin">
        <color rgb="FFA49689"/>
      </right>
      <top style="thin">
        <color rgb="FFA49689"/>
      </top>
      <bottom style="thin">
        <color rgb="FFA49689"/>
      </bottom>
      <diagonal/>
    </border>
  </borders>
  <cellStyleXfs count="99">
    <xf numFmtId="165" fontId="0" fillId="0" borderId="0" applyFont="0" applyFill="0" applyBorder="0" applyProtection="0">
      <alignment vertical="top"/>
    </xf>
    <xf numFmtId="164" fontId="1" fillId="0" borderId="0" applyFont="0" applyFill="0" applyBorder="0" applyAlignment="0" applyProtection="0"/>
    <xf numFmtId="176" fontId="1" fillId="0" borderId="0" applyFont="0" applyFill="0" applyBorder="0" applyProtection="0">
      <alignment vertical="top"/>
    </xf>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3" fillId="45" borderId="0" applyNumberFormat="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7" fillId="33" borderId="0" applyNumberFormat="0" applyBorder="0" applyAlignment="0" applyProtection="0"/>
    <xf numFmtId="0" fontId="17" fillId="34" borderId="0" applyNumberFormat="0" applyBorder="0" applyAlignment="0" applyProtection="0"/>
    <xf numFmtId="0" fontId="17" fillId="35" borderId="0" applyNumberFormat="0" applyBorder="0" applyAlignment="0" applyProtection="0"/>
    <xf numFmtId="0" fontId="17" fillId="36" borderId="0" applyNumberFormat="0" applyBorder="0" applyAlignment="0" applyProtection="0"/>
    <xf numFmtId="0" fontId="17" fillId="37" borderId="0" applyNumberFormat="0" applyBorder="0" applyAlignment="0" applyProtection="0"/>
    <xf numFmtId="0" fontId="17" fillId="38" borderId="0" applyNumberFormat="0" applyBorder="0" applyAlignment="0" applyProtection="0"/>
    <xf numFmtId="0" fontId="17" fillId="39"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166" fontId="1" fillId="42" borderId="0" applyNumberFormat="0" applyFont="0" applyBorder="0" applyAlignment="0" applyProtection="0"/>
    <xf numFmtId="0" fontId="1" fillId="43" borderId="0" applyNumberFormat="0" applyFont="0" applyBorder="0" applyAlignment="0" applyProtection="0"/>
    <xf numFmtId="167" fontId="24" fillId="0" borderId="0" applyNumberFormat="0" applyProtection="0">
      <alignment vertical="top"/>
    </xf>
    <xf numFmtId="167" fontId="25" fillId="0" borderId="0" applyNumberFormat="0" applyProtection="0">
      <alignment vertical="top"/>
    </xf>
    <xf numFmtId="167" fontId="18" fillId="44" borderId="0" applyNumberFormat="0" applyProtection="0">
      <alignment vertical="top"/>
    </xf>
    <xf numFmtId="9" fontId="1" fillId="0" borderId="0" applyFont="0" applyFill="0" applyBorder="0" applyAlignment="0" applyProtection="0"/>
    <xf numFmtId="0" fontId="29" fillId="0" borderId="0" applyNumberFormat="0" applyFill="0" applyBorder="0" applyProtection="0">
      <alignment vertical="top"/>
    </xf>
    <xf numFmtId="177" fontId="18" fillId="0" borderId="0" applyFont="0" applyFill="0" applyBorder="0" applyProtection="0">
      <alignment vertical="top"/>
    </xf>
    <xf numFmtId="178" fontId="18" fillId="0" borderId="0" applyFont="0" applyFill="0" applyBorder="0" applyProtection="0">
      <alignment vertical="top"/>
    </xf>
    <xf numFmtId="170" fontId="18" fillId="0" borderId="0" applyFont="0" applyFill="0" applyBorder="0" applyProtection="0">
      <alignment vertical="top"/>
    </xf>
    <xf numFmtId="0" fontId="19" fillId="0" borderId="0"/>
    <xf numFmtId="0" fontId="20" fillId="0" borderId="0"/>
    <xf numFmtId="0" fontId="21" fillId="0" borderId="0"/>
    <xf numFmtId="169" fontId="22" fillId="0" borderId="0" applyNumberFormat="0" applyFill="0" applyBorder="0" applyProtection="0">
      <alignment vertical="top"/>
    </xf>
    <xf numFmtId="0" fontId="23" fillId="0" borderId="0" applyNumberFormat="0" applyFill="0" applyBorder="0" applyProtection="0">
      <alignment vertical="top"/>
    </xf>
    <xf numFmtId="0" fontId="18" fillId="0" borderId="0" applyNumberFormat="0" applyFill="0" applyBorder="0" applyProtection="0">
      <alignment horizontal="right" vertical="top"/>
    </xf>
    <xf numFmtId="0" fontId="35" fillId="0" borderId="0"/>
    <xf numFmtId="0" fontId="1" fillId="0" borderId="0"/>
    <xf numFmtId="0" fontId="53" fillId="0" borderId="0" applyNumberFormat="0" applyFill="0" applyBorder="0" applyAlignment="0" applyProtection="0"/>
    <xf numFmtId="179" fontId="54" fillId="0" borderId="0" applyFont="0" applyFill="0" applyBorder="0" applyProtection="0">
      <alignment vertical="top"/>
    </xf>
    <xf numFmtId="0" fontId="56" fillId="52" borderId="0" applyNumberFormat="0" applyBorder="0" applyAlignment="0" applyProtection="0"/>
    <xf numFmtId="0" fontId="58" fillId="0" borderId="0" applyNumberFormat="0" applyFill="0" applyBorder="0" applyAlignment="0" applyProtection="0"/>
    <xf numFmtId="0" fontId="59" fillId="0" borderId="0" applyNumberFormat="0" applyFill="0" applyAlignment="0" applyProtection="0"/>
    <xf numFmtId="0" fontId="60" fillId="53" borderId="0" applyNumberFormat="0" applyBorder="0" applyAlignment="0" applyProtection="0"/>
    <xf numFmtId="0" fontId="60" fillId="52" borderId="0" applyNumberFormat="0" applyAlignment="0" applyProtection="0"/>
    <xf numFmtId="0" fontId="63" fillId="0" borderId="0" applyNumberFormat="0" applyBorder="0" applyAlignment="0" applyProtection="0"/>
    <xf numFmtId="0" fontId="1" fillId="46" borderId="0" applyNumberFormat="0" applyBorder="0" applyAlignment="0" applyProtection="0"/>
    <xf numFmtId="0" fontId="62" fillId="46" borderId="0" applyNumberFormat="0" applyBorder="0" applyAlignment="0" applyProtection="0"/>
    <xf numFmtId="0" fontId="1" fillId="54" borderId="0" applyNumberFormat="0" applyBorder="0" applyAlignment="0" applyProtection="0"/>
    <xf numFmtId="0" fontId="1" fillId="46" borderId="0" applyNumberFormat="0" applyFont="0" applyBorder="0" applyAlignment="0" applyProtection="0"/>
    <xf numFmtId="0" fontId="65" fillId="50" borderId="0" applyNumberFormat="0" applyAlignment="0" applyProtection="0"/>
    <xf numFmtId="0" fontId="1" fillId="55" borderId="0" applyNumberFormat="0" applyBorder="0" applyAlignment="0" applyProtection="0"/>
    <xf numFmtId="165" fontId="1" fillId="0" borderId="0" applyFont="0" applyFill="0" applyBorder="0" applyProtection="0">
      <alignment vertical="top"/>
    </xf>
    <xf numFmtId="0" fontId="56" fillId="52" borderId="0" applyNumberFormat="0" applyBorder="0" applyAlignment="0" applyProtection="0"/>
    <xf numFmtId="0" fontId="59" fillId="0" borderId="0" applyNumberFormat="0" applyFill="0" applyAlignment="0" applyProtection="0"/>
    <xf numFmtId="0" fontId="61" fillId="0" borderId="0" applyNumberFormat="0" applyFill="0" applyAlignment="0" applyProtection="0"/>
    <xf numFmtId="0" fontId="62" fillId="0" borderId="0" applyNumberFormat="0" applyBorder="0" applyAlignment="0" applyProtection="0"/>
    <xf numFmtId="0" fontId="1" fillId="0" borderId="0" applyNumberFormat="0" applyBorder="0" applyAlignment="0" applyProtection="0"/>
    <xf numFmtId="0" fontId="64" fillId="0" borderId="0" applyNumberFormat="0" applyBorder="0" applyAlignment="0" applyProtection="0"/>
    <xf numFmtId="0" fontId="1" fillId="47" borderId="0" applyNumberFormat="0" applyAlignment="0" applyProtection="0"/>
    <xf numFmtId="0" fontId="68" fillId="0" borderId="0"/>
    <xf numFmtId="0" fontId="54" fillId="0" borderId="0"/>
    <xf numFmtId="165" fontId="54" fillId="0" borderId="0" applyFont="0" applyFill="0" applyBorder="0" applyProtection="0">
      <alignment vertical="top"/>
    </xf>
    <xf numFmtId="0" fontId="70" fillId="0" borderId="0"/>
    <xf numFmtId="0" fontId="54" fillId="0" borderId="0"/>
    <xf numFmtId="165" fontId="53" fillId="0" borderId="0" applyNumberFormat="0" applyFill="0" applyBorder="0" applyAlignment="0" applyProtection="0">
      <alignment vertical="top"/>
    </xf>
  </cellStyleXfs>
  <cellXfs count="436">
    <xf numFmtId="165" fontId="0" fillId="0" borderId="0" xfId="0">
      <alignment vertical="top"/>
    </xf>
    <xf numFmtId="178" fontId="18" fillId="0" borderId="0" xfId="61" applyFont="1" applyBorder="1">
      <alignment vertical="top"/>
    </xf>
    <xf numFmtId="165" fontId="1" fillId="49" borderId="0" xfId="0" applyFont="1" applyFill="1" applyAlignment="1">
      <alignment vertical="center"/>
    </xf>
    <xf numFmtId="165" fontId="16" fillId="49" borderId="0" xfId="0" applyFont="1" applyFill="1" applyAlignment="1">
      <alignment vertical="center"/>
    </xf>
    <xf numFmtId="165" fontId="1" fillId="49" borderId="0" xfId="0" applyFont="1" applyFill="1">
      <alignment vertical="top"/>
    </xf>
    <xf numFmtId="165" fontId="41" fillId="46" borderId="10" xfId="0" applyFont="1" applyFill="1" applyBorder="1" applyAlignment="1">
      <alignment horizontal="left" vertical="center" wrapText="1"/>
    </xf>
    <xf numFmtId="165" fontId="42" fillId="51" borderId="10" xfId="0" applyFont="1" applyFill="1" applyBorder="1" applyAlignment="1">
      <alignment horizontal="left" vertical="center" wrapText="1"/>
    </xf>
    <xf numFmtId="165" fontId="18" fillId="49" borderId="0" xfId="0" applyFont="1" applyFill="1" applyAlignment="1">
      <alignment horizontal="left" vertical="center"/>
    </xf>
    <xf numFmtId="164" fontId="18" fillId="49" borderId="0" xfId="1" applyFont="1" applyFill="1" applyAlignment="1">
      <alignment vertical="top"/>
    </xf>
    <xf numFmtId="169" fontId="22" fillId="49" borderId="0" xfId="66" applyFill="1" applyBorder="1">
      <alignment vertical="top"/>
    </xf>
    <xf numFmtId="169" fontId="23" fillId="49" borderId="0" xfId="67" applyNumberFormat="1" applyFill="1" applyBorder="1">
      <alignment vertical="top"/>
    </xf>
    <xf numFmtId="169" fontId="29" fillId="49" borderId="0" xfId="67" applyNumberFormat="1" applyFont="1" applyFill="1" applyBorder="1">
      <alignment vertical="top"/>
    </xf>
    <xf numFmtId="169" fontId="18" fillId="49" borderId="0" xfId="68" applyNumberFormat="1" applyFill="1" applyBorder="1">
      <alignment horizontal="right" vertical="top"/>
    </xf>
    <xf numFmtId="164" fontId="18" fillId="49" borderId="0" xfId="1" applyFont="1" applyFill="1" applyBorder="1" applyAlignment="1">
      <alignment vertical="top"/>
    </xf>
    <xf numFmtId="178" fontId="18" fillId="49" borderId="0" xfId="61" applyFont="1" applyFill="1" applyBorder="1">
      <alignment vertical="top"/>
    </xf>
    <xf numFmtId="178" fontId="22" fillId="49" borderId="0" xfId="61" applyFont="1" applyFill="1" applyBorder="1">
      <alignment vertical="top"/>
    </xf>
    <xf numFmtId="0" fontId="22" fillId="49" borderId="0" xfId="66" applyNumberFormat="1" applyFill="1" applyBorder="1">
      <alignment vertical="top"/>
    </xf>
    <xf numFmtId="0" fontId="23" fillId="49" borderId="0" xfId="67" applyFill="1" applyBorder="1">
      <alignment vertical="top"/>
    </xf>
    <xf numFmtId="0" fontId="29" fillId="49" borderId="0" xfId="67" applyFont="1" applyFill="1" applyBorder="1">
      <alignment vertical="top"/>
    </xf>
    <xf numFmtId="0" fontId="18" fillId="49" borderId="0" xfId="68" applyFill="1" applyBorder="1">
      <alignment horizontal="right" vertical="top"/>
    </xf>
    <xf numFmtId="165" fontId="22" fillId="49" borderId="0" xfId="0" applyFont="1" applyFill="1" applyBorder="1">
      <alignment vertical="top"/>
    </xf>
    <xf numFmtId="0" fontId="22" fillId="49" borderId="0" xfId="66" applyNumberFormat="1" applyFill="1">
      <alignment vertical="top"/>
    </xf>
    <xf numFmtId="0" fontId="23" fillId="49" borderId="0" xfId="67" applyFill="1">
      <alignment vertical="top"/>
    </xf>
    <xf numFmtId="0" fontId="29" fillId="49" borderId="0" xfId="67" applyFont="1" applyFill="1">
      <alignment vertical="top"/>
    </xf>
    <xf numFmtId="0" fontId="18" fillId="49" borderId="0" xfId="68" applyFill="1">
      <alignment horizontal="right" vertical="top"/>
    </xf>
    <xf numFmtId="171" fontId="18" fillId="49" borderId="0" xfId="0" applyNumberFormat="1" applyFont="1" applyFill="1" applyBorder="1">
      <alignment vertical="top"/>
    </xf>
    <xf numFmtId="171" fontId="22" fillId="49" borderId="0" xfId="66" applyNumberFormat="1" applyFill="1" applyBorder="1">
      <alignment vertical="top"/>
    </xf>
    <xf numFmtId="171" fontId="23" fillId="49" borderId="0" xfId="67" applyNumberFormat="1" applyFill="1" applyBorder="1">
      <alignment vertical="top"/>
    </xf>
    <xf numFmtId="171" fontId="29" fillId="49" borderId="0" xfId="67" applyNumberFormat="1" applyFont="1" applyFill="1" applyBorder="1">
      <alignment vertical="top"/>
    </xf>
    <xf numFmtId="171" fontId="18" fillId="49" borderId="0" xfId="68" applyNumberFormat="1" applyFill="1" applyBorder="1">
      <alignment horizontal="right" vertical="top"/>
    </xf>
    <xf numFmtId="171" fontId="22" fillId="49" borderId="0" xfId="0" applyNumberFormat="1" applyFont="1" applyFill="1" applyBorder="1">
      <alignment vertical="top"/>
    </xf>
    <xf numFmtId="165" fontId="18" fillId="49" borderId="0" xfId="0" applyFont="1" applyFill="1">
      <alignment vertical="top"/>
    </xf>
    <xf numFmtId="164" fontId="1" fillId="49" borderId="0" xfId="1" applyFont="1" applyFill="1" applyBorder="1" applyAlignment="1">
      <alignment vertical="top"/>
    </xf>
    <xf numFmtId="165" fontId="1" fillId="49" borderId="0" xfId="0" applyFont="1" applyFill="1" applyBorder="1">
      <alignment vertical="top"/>
    </xf>
    <xf numFmtId="165" fontId="24" fillId="49" borderId="0" xfId="0" applyFont="1" applyFill="1" applyBorder="1">
      <alignment vertical="top"/>
    </xf>
    <xf numFmtId="174" fontId="22" fillId="49" borderId="0" xfId="66" applyNumberFormat="1" applyFill="1">
      <alignment vertical="top"/>
    </xf>
    <xf numFmtId="174" fontId="23" fillId="49" borderId="0" xfId="67" applyNumberFormat="1" applyFill="1">
      <alignment vertical="top"/>
    </xf>
    <xf numFmtId="174" fontId="29" fillId="49" borderId="0" xfId="67" applyNumberFormat="1" applyFont="1" applyFill="1">
      <alignment vertical="top"/>
    </xf>
    <xf numFmtId="174" fontId="18" fillId="49" borderId="0" xfId="68" applyNumberFormat="1" applyFill="1">
      <alignment horizontal="right" vertical="top"/>
    </xf>
    <xf numFmtId="174" fontId="18" fillId="49" borderId="0" xfId="62" applyNumberFormat="1" applyFont="1" applyFill="1">
      <alignment vertical="top"/>
    </xf>
    <xf numFmtId="173" fontId="22" fillId="49" borderId="0" xfId="66" applyNumberFormat="1" applyFill="1">
      <alignment vertical="top"/>
    </xf>
    <xf numFmtId="173" fontId="23" fillId="49" borderId="0" xfId="67" applyNumberFormat="1" applyFill="1">
      <alignment vertical="top"/>
    </xf>
    <xf numFmtId="173" fontId="29" fillId="49" borderId="0" xfId="67" applyNumberFormat="1" applyFont="1" applyFill="1">
      <alignment vertical="top"/>
    </xf>
    <xf numFmtId="173" fontId="18" fillId="49" borderId="0" xfId="68" applyNumberFormat="1" applyFill="1">
      <alignment horizontal="right" vertical="top"/>
    </xf>
    <xf numFmtId="173" fontId="18" fillId="49" borderId="0" xfId="0" applyNumberFormat="1" applyFont="1" applyFill="1">
      <alignment vertical="top"/>
    </xf>
    <xf numFmtId="168" fontId="22" fillId="49" borderId="0" xfId="66" applyNumberFormat="1" applyFill="1">
      <alignment vertical="top"/>
    </xf>
    <xf numFmtId="168" fontId="23" fillId="49" borderId="0" xfId="67" applyNumberFormat="1" applyFill="1">
      <alignment vertical="top"/>
    </xf>
    <xf numFmtId="168" fontId="29" fillId="49" borderId="0" xfId="67" applyNumberFormat="1" applyFont="1" applyFill="1">
      <alignment vertical="top"/>
    </xf>
    <xf numFmtId="168" fontId="18" fillId="49" borderId="0" xfId="68" applyNumberFormat="1" applyFill="1">
      <alignment horizontal="right" vertical="top"/>
    </xf>
    <xf numFmtId="164" fontId="24" fillId="49" borderId="0" xfId="1" applyFont="1" applyFill="1" applyAlignment="1">
      <alignment vertical="top"/>
    </xf>
    <xf numFmtId="177" fontId="24" fillId="49" borderId="0" xfId="60" applyFont="1" applyFill="1">
      <alignment vertical="top"/>
    </xf>
    <xf numFmtId="177" fontId="18" fillId="49" borderId="0" xfId="60" applyFont="1" applyFill="1">
      <alignment vertical="top"/>
    </xf>
    <xf numFmtId="169" fontId="22" fillId="49" borderId="0" xfId="66" applyFill="1">
      <alignment vertical="top"/>
    </xf>
    <xf numFmtId="169" fontId="23" fillId="49" borderId="0" xfId="67" applyNumberFormat="1" applyFill="1">
      <alignment vertical="top"/>
    </xf>
    <xf numFmtId="169" fontId="29" fillId="49" borderId="0" xfId="67" applyNumberFormat="1" applyFont="1" applyFill="1">
      <alignment vertical="top"/>
    </xf>
    <xf numFmtId="169" fontId="18" fillId="49" borderId="0" xfId="68" applyNumberFormat="1" applyFill="1">
      <alignment horizontal="right" vertical="top"/>
    </xf>
    <xf numFmtId="178" fontId="18" fillId="49" borderId="0" xfId="61" applyFont="1" applyFill="1">
      <alignment vertical="top"/>
    </xf>
    <xf numFmtId="164" fontId="14" fillId="49" borderId="0" xfId="1" applyFont="1" applyFill="1" applyAlignment="1">
      <alignment vertical="top"/>
    </xf>
    <xf numFmtId="165" fontId="14" fillId="49" borderId="0" xfId="0" applyFont="1" applyFill="1">
      <alignment vertical="top"/>
    </xf>
    <xf numFmtId="178" fontId="14" fillId="49" borderId="0" xfId="61" applyFont="1" applyFill="1">
      <alignment vertical="top"/>
    </xf>
    <xf numFmtId="172" fontId="22" fillId="49" borderId="0" xfId="66" applyNumberFormat="1" applyFill="1">
      <alignment vertical="top"/>
    </xf>
    <xf numFmtId="172" fontId="23" fillId="49" borderId="0" xfId="67" applyNumberFormat="1" applyFill="1">
      <alignment vertical="top"/>
    </xf>
    <xf numFmtId="172" fontId="29" fillId="49" borderId="0" xfId="67" applyNumberFormat="1" applyFont="1" applyFill="1">
      <alignment vertical="top"/>
    </xf>
    <xf numFmtId="172" fontId="18" fillId="49" borderId="0" xfId="68" applyNumberFormat="1" applyFill="1">
      <alignment horizontal="right" vertical="top"/>
    </xf>
    <xf numFmtId="172" fontId="18" fillId="49" borderId="0" xfId="0" applyNumberFormat="1" applyFont="1" applyFill="1">
      <alignment vertical="top"/>
    </xf>
    <xf numFmtId="171" fontId="18" fillId="49" borderId="0" xfId="0" applyNumberFormat="1" applyFont="1" applyFill="1">
      <alignment vertical="top"/>
    </xf>
    <xf numFmtId="164" fontId="1" fillId="49" borderId="0" xfId="1" applyFont="1" applyFill="1" applyAlignment="1">
      <alignment vertical="top"/>
    </xf>
    <xf numFmtId="178" fontId="1" fillId="49" borderId="0" xfId="61" applyFont="1" applyFill="1">
      <alignment vertical="top"/>
    </xf>
    <xf numFmtId="164" fontId="25" fillId="49" borderId="0" xfId="1" applyFont="1" applyFill="1" applyAlignment="1">
      <alignment vertical="top"/>
    </xf>
    <xf numFmtId="165" fontId="25" fillId="49" borderId="0" xfId="0" applyFont="1" applyFill="1">
      <alignment vertical="top"/>
    </xf>
    <xf numFmtId="0" fontId="28" fillId="49" borderId="0" xfId="66" applyNumberFormat="1" applyFont="1" applyFill="1">
      <alignment vertical="top"/>
    </xf>
    <xf numFmtId="0" fontId="30" fillId="49" borderId="0" xfId="67" applyFont="1" applyFill="1">
      <alignment vertical="top"/>
    </xf>
    <xf numFmtId="0" fontId="31" fillId="49" borderId="0" xfId="67" applyFont="1" applyFill="1">
      <alignment vertical="top"/>
    </xf>
    <xf numFmtId="0" fontId="25" fillId="49" borderId="0" xfId="68" applyFont="1" applyFill="1">
      <alignment horizontal="right" vertical="top"/>
    </xf>
    <xf numFmtId="165" fontId="18" fillId="49" borderId="0" xfId="0" applyFont="1" applyFill="1" applyAlignment="1">
      <alignment horizontal="right" vertical="top"/>
    </xf>
    <xf numFmtId="165" fontId="22" fillId="49" borderId="0" xfId="66" applyNumberFormat="1" applyFill="1">
      <alignment vertical="top"/>
    </xf>
    <xf numFmtId="176" fontId="1" fillId="47" borderId="0" xfId="2" applyFont="1" applyFill="1">
      <alignment vertical="top"/>
    </xf>
    <xf numFmtId="0" fontId="27" fillId="49" borderId="0" xfId="0" applyNumberFormat="1" applyFont="1" applyFill="1">
      <alignment vertical="top"/>
    </xf>
    <xf numFmtId="165" fontId="1" fillId="49" borderId="0" xfId="0" applyFont="1" applyFill="1" applyAlignment="1">
      <alignment horizontal="left" vertical="center"/>
    </xf>
    <xf numFmtId="0" fontId="18" fillId="49" borderId="0" xfId="66" applyNumberFormat="1" applyFont="1" applyFill="1" applyAlignment="1">
      <alignment vertical="center"/>
    </xf>
    <xf numFmtId="0" fontId="18" fillId="49" borderId="0" xfId="0" applyNumberFormat="1" applyFont="1" applyFill="1" applyAlignment="1">
      <alignment vertical="center"/>
    </xf>
    <xf numFmtId="0" fontId="18" fillId="49" borderId="0" xfId="0" applyNumberFormat="1" applyFont="1" applyFill="1" applyAlignment="1">
      <alignment horizontal="right" vertical="center"/>
    </xf>
    <xf numFmtId="165" fontId="18" fillId="49" borderId="0" xfId="0" applyFont="1" applyFill="1" applyAlignment="1">
      <alignment vertical="center"/>
    </xf>
    <xf numFmtId="175" fontId="18" fillId="49" borderId="0" xfId="0" applyNumberFormat="1" applyFont="1" applyFill="1" applyAlignment="1">
      <alignment vertical="center"/>
    </xf>
    <xf numFmtId="165" fontId="14" fillId="49" borderId="0" xfId="0" applyFont="1" applyFill="1" applyAlignment="1">
      <alignment vertical="center"/>
    </xf>
    <xf numFmtId="0" fontId="27" fillId="49" borderId="0" xfId="0" applyNumberFormat="1" applyFont="1" applyFill="1" applyAlignment="1">
      <alignment vertical="center"/>
    </xf>
    <xf numFmtId="165" fontId="44" fillId="49" borderId="0" xfId="0" applyFont="1" applyFill="1" applyAlignment="1">
      <alignment horizontal="left" vertical="center"/>
    </xf>
    <xf numFmtId="0" fontId="27" fillId="49" borderId="0" xfId="1" applyNumberFormat="1" applyFont="1" applyFill="1" applyAlignment="1">
      <alignment vertical="top"/>
    </xf>
    <xf numFmtId="165" fontId="27" fillId="49" borderId="0" xfId="0" applyFont="1" applyFill="1">
      <alignment vertical="top"/>
    </xf>
    <xf numFmtId="176" fontId="1" fillId="49" borderId="0" xfId="2" applyFont="1" applyFill="1">
      <alignment vertical="top"/>
    </xf>
    <xf numFmtId="0" fontId="18" fillId="49" borderId="0" xfId="0" applyNumberFormat="1" applyFont="1" applyFill="1">
      <alignment vertical="top"/>
    </xf>
    <xf numFmtId="175" fontId="18" fillId="49" borderId="0" xfId="1" applyNumberFormat="1" applyFont="1" applyFill="1" applyAlignment="1">
      <alignment vertical="top"/>
    </xf>
    <xf numFmtId="175" fontId="18" fillId="49" borderId="0" xfId="1" applyNumberFormat="1" applyFont="1" applyFill="1" applyBorder="1" applyAlignment="1">
      <alignment vertical="top"/>
    </xf>
    <xf numFmtId="0" fontId="18" fillId="49" borderId="0" xfId="1" applyNumberFormat="1" applyFont="1" applyFill="1" applyAlignment="1">
      <alignment vertical="top"/>
    </xf>
    <xf numFmtId="0" fontId="32" fillId="49" borderId="0" xfId="67" applyNumberFormat="1" applyFont="1" applyFill="1">
      <alignment vertical="top"/>
    </xf>
    <xf numFmtId="0" fontId="47" fillId="49" borderId="0" xfId="67" applyNumberFormat="1" applyFont="1" applyFill="1">
      <alignment vertical="top"/>
    </xf>
    <xf numFmtId="0" fontId="27" fillId="49" borderId="0" xfId="68" applyNumberFormat="1" applyFont="1" applyFill="1">
      <alignment horizontal="right" vertical="top"/>
    </xf>
    <xf numFmtId="176" fontId="18" fillId="49" borderId="0" xfId="2" applyFont="1" applyFill="1">
      <alignment vertical="top"/>
    </xf>
    <xf numFmtId="0" fontId="23" fillId="49" borderId="0" xfId="67" applyNumberFormat="1" applyFill="1">
      <alignment vertical="top"/>
    </xf>
    <xf numFmtId="0" fontId="26" fillId="49" borderId="0" xfId="67" applyNumberFormat="1" applyFont="1" applyFill="1">
      <alignment vertical="top"/>
    </xf>
    <xf numFmtId="0" fontId="18" fillId="49" borderId="0" xfId="68" applyNumberFormat="1" applyFill="1">
      <alignment horizontal="right" vertical="top"/>
    </xf>
    <xf numFmtId="0" fontId="23" fillId="49" borderId="0" xfId="1" applyNumberFormat="1" applyFont="1" applyFill="1" applyAlignment="1">
      <alignment vertical="top"/>
    </xf>
    <xf numFmtId="0" fontId="26" fillId="49" borderId="0" xfId="1" applyNumberFormat="1" applyFont="1" applyFill="1" applyAlignment="1">
      <alignment vertical="top"/>
    </xf>
    <xf numFmtId="0" fontId="18" fillId="49" borderId="0" xfId="1" applyNumberFormat="1" applyFont="1" applyFill="1" applyAlignment="1">
      <alignment horizontal="right" vertical="top"/>
    </xf>
    <xf numFmtId="165" fontId="49" fillId="48" borderId="0" xfId="0" applyFont="1" applyFill="1">
      <alignment vertical="top"/>
    </xf>
    <xf numFmtId="165" fontId="49" fillId="49" borderId="0" xfId="0" applyFont="1" applyFill="1">
      <alignment vertical="top"/>
    </xf>
    <xf numFmtId="10" fontId="18" fillId="49" borderId="0" xfId="0" applyNumberFormat="1" applyFont="1" applyFill="1" applyAlignment="1">
      <alignment horizontal="right" vertical="center"/>
    </xf>
    <xf numFmtId="165" fontId="42" fillId="49" borderId="0" xfId="0" applyFont="1" applyFill="1" applyAlignment="1">
      <alignment horizontal="left" vertical="center" wrapText="1"/>
    </xf>
    <xf numFmtId="165" fontId="40" fillId="49" borderId="0" xfId="0" applyFont="1" applyFill="1" applyAlignment="1">
      <alignment horizontal="left" vertical="center"/>
    </xf>
    <xf numFmtId="165" fontId="42" fillId="49" borderId="0" xfId="0" applyFont="1" applyFill="1" applyBorder="1" applyAlignment="1">
      <alignment horizontal="left" vertical="center" wrapText="1"/>
    </xf>
    <xf numFmtId="165" fontId="42" fillId="49" borderId="11" xfId="0" applyFont="1" applyFill="1" applyBorder="1" applyAlignment="1">
      <alignment horizontal="left" vertical="center" wrapText="1"/>
    </xf>
    <xf numFmtId="0" fontId="14" fillId="49" borderId="0" xfId="0" applyNumberFormat="1" applyFont="1" applyFill="1">
      <alignment vertical="top"/>
    </xf>
    <xf numFmtId="0" fontId="1" fillId="49" borderId="0" xfId="0" applyNumberFormat="1" applyFont="1" applyFill="1">
      <alignment vertical="top"/>
    </xf>
    <xf numFmtId="165" fontId="39" fillId="48" borderId="0" xfId="0" applyFont="1" applyFill="1" applyAlignment="1">
      <alignment horizontal="left" vertical="center"/>
    </xf>
    <xf numFmtId="0" fontId="45" fillId="48" borderId="0" xfId="70" applyFont="1" applyFill="1" applyAlignment="1">
      <alignment horizontal="left" vertical="center"/>
    </xf>
    <xf numFmtId="1" fontId="22" fillId="49" borderId="0" xfId="66" applyNumberFormat="1" applyFill="1">
      <alignment vertical="top"/>
    </xf>
    <xf numFmtId="1" fontId="23" fillId="49" borderId="0" xfId="67" applyNumberFormat="1" applyFill="1">
      <alignment vertical="top"/>
    </xf>
    <xf numFmtId="1" fontId="29" fillId="49" borderId="0" xfId="67" applyNumberFormat="1" applyFont="1" applyFill="1">
      <alignment vertical="top"/>
    </xf>
    <xf numFmtId="1" fontId="18" fillId="49" borderId="0" xfId="68" applyNumberFormat="1" applyFill="1">
      <alignment horizontal="right" vertical="top"/>
    </xf>
    <xf numFmtId="1" fontId="18" fillId="49" borderId="0" xfId="0" applyNumberFormat="1" applyFont="1" applyFill="1" applyBorder="1">
      <alignment vertical="top"/>
    </xf>
    <xf numFmtId="1" fontId="1" fillId="49" borderId="0" xfId="0" applyNumberFormat="1" applyFont="1" applyFill="1">
      <alignment vertical="top"/>
    </xf>
    <xf numFmtId="1" fontId="22" fillId="49" borderId="0" xfId="0" applyNumberFormat="1" applyFont="1" applyFill="1" applyBorder="1">
      <alignment vertical="top"/>
    </xf>
    <xf numFmtId="0" fontId="18" fillId="49" borderId="0" xfId="61" applyNumberFormat="1" applyFont="1" applyFill="1" applyBorder="1">
      <alignment vertical="top"/>
    </xf>
    <xf numFmtId="0" fontId="18" fillId="49" borderId="0" xfId="0" applyNumberFormat="1" applyFont="1" applyFill="1" applyBorder="1">
      <alignment vertical="top"/>
    </xf>
    <xf numFmtId="0" fontId="45" fillId="48" borderId="0" xfId="0" applyNumberFormat="1" applyFont="1" applyFill="1" applyAlignment="1">
      <alignment horizontal="left" vertical="center"/>
    </xf>
    <xf numFmtId="0" fontId="1" fillId="49" borderId="0" xfId="0" applyNumberFormat="1" applyFont="1" applyFill="1" applyAlignment="1">
      <alignment horizontal="left" vertical="center"/>
    </xf>
    <xf numFmtId="0" fontId="23" fillId="49" borderId="0" xfId="67" applyNumberFormat="1" applyFill="1" applyAlignment="1">
      <alignment vertical="center"/>
    </xf>
    <xf numFmtId="0" fontId="18" fillId="49" borderId="0" xfId="68" applyNumberFormat="1" applyFill="1" applyAlignment="1">
      <alignment horizontal="right" vertical="center"/>
    </xf>
    <xf numFmtId="0" fontId="1" fillId="49" borderId="0" xfId="0" applyNumberFormat="1" applyFont="1" applyFill="1" applyAlignment="1">
      <alignment vertical="center"/>
    </xf>
    <xf numFmtId="0" fontId="38" fillId="49" borderId="0" xfId="0" applyNumberFormat="1" applyFont="1" applyFill="1" applyAlignment="1">
      <alignment vertical="center"/>
    </xf>
    <xf numFmtId="0" fontId="1" fillId="49" borderId="0" xfId="0" applyNumberFormat="1" applyFont="1" applyFill="1" applyAlignment="1">
      <alignment horizontal="right" vertical="center"/>
    </xf>
    <xf numFmtId="0" fontId="14" fillId="49" borderId="0" xfId="0" applyNumberFormat="1" applyFont="1" applyFill="1" applyAlignment="1">
      <alignment vertical="center"/>
    </xf>
    <xf numFmtId="0" fontId="37" fillId="49" borderId="0" xfId="0" applyNumberFormat="1" applyFont="1" applyFill="1" applyAlignment="1">
      <alignment vertical="center"/>
    </xf>
    <xf numFmtId="0" fontId="49" fillId="48" borderId="0" xfId="0" applyNumberFormat="1" applyFont="1" applyFill="1">
      <alignment vertical="top"/>
    </xf>
    <xf numFmtId="0" fontId="22" fillId="49" borderId="0" xfId="0" applyNumberFormat="1" applyFont="1" applyFill="1" applyBorder="1">
      <alignment vertical="top"/>
    </xf>
    <xf numFmtId="0" fontId="39" fillId="48" borderId="0" xfId="0" applyNumberFormat="1" applyFont="1" applyFill="1">
      <alignment vertical="top"/>
    </xf>
    <xf numFmtId="0" fontId="48" fillId="48" borderId="0" xfId="67" applyNumberFormat="1" applyFont="1" applyFill="1">
      <alignment vertical="top"/>
    </xf>
    <xf numFmtId="0" fontId="40" fillId="48" borderId="0" xfId="68" applyNumberFormat="1" applyFont="1" applyFill="1">
      <alignment horizontal="right" vertical="top"/>
    </xf>
    <xf numFmtId="0" fontId="22" fillId="49" borderId="0" xfId="61" applyNumberFormat="1" applyFont="1" applyFill="1" applyBorder="1">
      <alignment vertical="top"/>
    </xf>
    <xf numFmtId="0" fontId="23" fillId="49" borderId="0" xfId="67" applyNumberFormat="1" applyFill="1" applyBorder="1">
      <alignment vertical="top"/>
    </xf>
    <xf numFmtId="0" fontId="29" fillId="49" borderId="0" xfId="67" applyNumberFormat="1" applyFont="1" applyFill="1" applyBorder="1">
      <alignment vertical="top"/>
    </xf>
    <xf numFmtId="0" fontId="18" fillId="49" borderId="0" xfId="68" applyNumberFormat="1" applyFill="1" applyBorder="1">
      <alignment horizontal="right" vertical="top"/>
    </xf>
    <xf numFmtId="0" fontId="29" fillId="49" borderId="0" xfId="67" applyNumberFormat="1" applyFont="1" applyFill="1">
      <alignment vertical="top"/>
    </xf>
    <xf numFmtId="0" fontId="46" fillId="49" borderId="0" xfId="67" applyNumberFormat="1" applyFont="1" applyFill="1">
      <alignment vertical="top"/>
    </xf>
    <xf numFmtId="0" fontId="51" fillId="49" borderId="0" xfId="67" applyNumberFormat="1" applyFont="1" applyFill="1">
      <alignment vertical="top"/>
    </xf>
    <xf numFmtId="0" fontId="14" fillId="49" borderId="0" xfId="68" applyNumberFormat="1" applyFont="1" applyFill="1">
      <alignment horizontal="right" vertical="top"/>
    </xf>
    <xf numFmtId="0" fontId="50" fillId="48" borderId="0" xfId="67" applyNumberFormat="1" applyFont="1" applyFill="1">
      <alignment vertical="top"/>
    </xf>
    <xf numFmtId="0" fontId="52" fillId="48" borderId="0" xfId="67" applyNumberFormat="1" applyFont="1" applyFill="1">
      <alignment vertical="top"/>
    </xf>
    <xf numFmtId="0" fontId="40" fillId="48" borderId="0" xfId="68" applyNumberFormat="1" applyFont="1" applyFill="1" applyAlignment="1">
      <alignment horizontal="left" vertical="top"/>
    </xf>
    <xf numFmtId="0" fontId="18" fillId="49" borderId="0" xfId="68" applyNumberFormat="1" applyFill="1" applyAlignment="1">
      <alignment horizontal="left" vertical="top"/>
    </xf>
    <xf numFmtId="0" fontId="26" fillId="49" borderId="0" xfId="0" applyNumberFormat="1" applyFont="1" applyFill="1">
      <alignment vertical="top"/>
    </xf>
    <xf numFmtId="0" fontId="23" fillId="49" borderId="0" xfId="68" applyNumberFormat="1" applyFont="1" applyFill="1" applyAlignment="1">
      <alignment horizontal="left" vertical="top"/>
    </xf>
    <xf numFmtId="0" fontId="16" fillId="49" borderId="0" xfId="0" applyNumberFormat="1" applyFont="1" applyFill="1" applyAlignment="1">
      <alignment vertical="center"/>
    </xf>
    <xf numFmtId="0" fontId="1" fillId="49" borderId="0" xfId="1" applyNumberFormat="1" applyFont="1" applyFill="1"/>
    <xf numFmtId="176" fontId="27" fillId="49" borderId="0" xfId="2" applyFont="1" applyFill="1">
      <alignment vertical="top"/>
    </xf>
    <xf numFmtId="170" fontId="18" fillId="49" borderId="0" xfId="62" applyFont="1" applyFill="1">
      <alignment vertical="top"/>
    </xf>
    <xf numFmtId="180" fontId="18" fillId="46" borderId="0" xfId="62" applyNumberFormat="1" applyFont="1" applyFill="1">
      <alignment vertical="top"/>
    </xf>
    <xf numFmtId="180" fontId="18" fillId="49" borderId="0" xfId="62" applyNumberFormat="1" applyFont="1" applyFill="1">
      <alignment vertical="top"/>
    </xf>
    <xf numFmtId="180" fontId="23" fillId="49" borderId="0" xfId="62" applyNumberFormat="1" applyFont="1" applyFill="1">
      <alignment vertical="top"/>
    </xf>
    <xf numFmtId="180" fontId="26" fillId="49" borderId="0" xfId="62" applyNumberFormat="1" applyFont="1" applyFill="1">
      <alignment vertical="top"/>
    </xf>
    <xf numFmtId="180" fontId="18" fillId="49" borderId="0" xfId="62" applyNumberFormat="1" applyFill="1">
      <alignment vertical="top"/>
    </xf>
    <xf numFmtId="180" fontId="32" fillId="49" borderId="0" xfId="62" applyNumberFormat="1" applyFont="1" applyFill="1">
      <alignment vertical="top"/>
    </xf>
    <xf numFmtId="180" fontId="47" fillId="49" borderId="0" xfId="62" applyNumberFormat="1" applyFont="1" applyFill="1">
      <alignment vertical="top"/>
    </xf>
    <xf numFmtId="180" fontId="27" fillId="49" borderId="0" xfId="62" applyNumberFormat="1" applyFont="1" applyFill="1">
      <alignment vertical="top"/>
    </xf>
    <xf numFmtId="180" fontId="1" fillId="47" borderId="0" xfId="62" applyNumberFormat="1" applyFont="1" applyFill="1">
      <alignment vertical="top"/>
    </xf>
    <xf numFmtId="180" fontId="18" fillId="49" borderId="0" xfId="62" applyNumberFormat="1" applyFont="1" applyFill="1" applyBorder="1">
      <alignment vertical="top"/>
    </xf>
    <xf numFmtId="180" fontId="29" fillId="49" borderId="0" xfId="62" applyNumberFormat="1" applyFont="1" applyFill="1">
      <alignment vertical="top"/>
    </xf>
    <xf numFmtId="180" fontId="55" fillId="49" borderId="0" xfId="62" applyNumberFormat="1" applyFont="1" applyFill="1" applyBorder="1">
      <alignment vertical="top"/>
    </xf>
    <xf numFmtId="180" fontId="55" fillId="49" borderId="0" xfId="62" applyNumberFormat="1" applyFont="1" applyFill="1">
      <alignment vertical="top"/>
    </xf>
    <xf numFmtId="180" fontId="33" fillId="49" borderId="0" xfId="62" applyNumberFormat="1" applyFont="1" applyFill="1">
      <alignment vertical="top"/>
    </xf>
    <xf numFmtId="180" fontId="34" fillId="49" borderId="0" xfId="62" applyNumberFormat="1" applyFont="1" applyFill="1">
      <alignment vertical="top"/>
    </xf>
    <xf numFmtId="180" fontId="25" fillId="49" borderId="0" xfId="62" applyNumberFormat="1" applyFont="1" applyFill="1" applyBorder="1">
      <alignment vertical="top"/>
    </xf>
    <xf numFmtId="165" fontId="27" fillId="49" borderId="0" xfId="62" applyNumberFormat="1" applyFont="1" applyFill="1">
      <alignment vertical="top"/>
    </xf>
    <xf numFmtId="165" fontId="18" fillId="49" borderId="0" xfId="62" applyNumberFormat="1" applyFont="1" applyFill="1">
      <alignment vertical="top"/>
    </xf>
    <xf numFmtId="164" fontId="27" fillId="49" borderId="0" xfId="62" applyNumberFormat="1" applyFont="1" applyFill="1">
      <alignment vertical="top"/>
    </xf>
    <xf numFmtId="180" fontId="22" fillId="49" borderId="0" xfId="62" applyNumberFormat="1" applyFont="1" applyFill="1" applyBorder="1">
      <alignment vertical="top"/>
    </xf>
    <xf numFmtId="180" fontId="23" fillId="49" borderId="0" xfId="62" applyNumberFormat="1" applyFont="1" applyFill="1" applyBorder="1">
      <alignment vertical="top"/>
    </xf>
    <xf numFmtId="180" fontId="29" fillId="49" borderId="0" xfId="62" applyNumberFormat="1" applyFont="1" applyFill="1" applyBorder="1">
      <alignment vertical="top"/>
    </xf>
    <xf numFmtId="180" fontId="18" fillId="49" borderId="0" xfId="62" applyNumberFormat="1" applyFill="1" applyBorder="1">
      <alignment vertical="top"/>
    </xf>
    <xf numFmtId="180" fontId="46" fillId="49" borderId="0" xfId="62" applyNumberFormat="1" applyFont="1" applyFill="1">
      <alignment vertical="top"/>
    </xf>
    <xf numFmtId="180" fontId="51" fillId="49" borderId="0" xfId="62" applyNumberFormat="1" applyFont="1" applyFill="1">
      <alignment vertical="top"/>
    </xf>
    <xf numFmtId="180" fontId="14" fillId="49" borderId="0" xfId="62" applyNumberFormat="1" applyFont="1" applyFill="1">
      <alignment vertical="top"/>
    </xf>
    <xf numFmtId="176" fontId="14" fillId="49" borderId="0" xfId="2" applyFont="1" applyFill="1">
      <alignment vertical="top"/>
    </xf>
    <xf numFmtId="170" fontId="1" fillId="49" borderId="0" xfId="62" applyFont="1" applyFill="1">
      <alignment vertical="top"/>
    </xf>
    <xf numFmtId="180" fontId="1" fillId="49" borderId="0" xfId="62" applyNumberFormat="1" applyFont="1" applyFill="1">
      <alignment vertical="top"/>
    </xf>
    <xf numFmtId="180" fontId="1" fillId="49" borderId="0" xfId="62" applyNumberFormat="1" applyFont="1" applyFill="1" applyBorder="1">
      <alignment vertical="top"/>
    </xf>
    <xf numFmtId="180" fontId="16" fillId="49" borderId="0" xfId="62" applyNumberFormat="1" applyFont="1" applyFill="1">
      <alignment vertical="top"/>
    </xf>
    <xf numFmtId="180" fontId="36" fillId="0" borderId="0" xfId="62" applyNumberFormat="1" applyFont="1" applyFill="1" applyBorder="1">
      <alignment vertical="top"/>
    </xf>
    <xf numFmtId="180" fontId="37" fillId="49" borderId="0" xfId="62" applyNumberFormat="1" applyFont="1" applyFill="1">
      <alignment vertical="top"/>
    </xf>
    <xf numFmtId="180" fontId="38" fillId="49" borderId="0" xfId="62" applyNumberFormat="1" applyFont="1" applyFill="1">
      <alignment vertical="top"/>
    </xf>
    <xf numFmtId="180" fontId="43" fillId="49" borderId="0" xfId="62" applyNumberFormat="1" applyFont="1" applyFill="1">
      <alignment vertical="top"/>
    </xf>
    <xf numFmtId="180" fontId="36" fillId="0" borderId="0" xfId="62" applyNumberFormat="1" applyFont="1" applyFill="1">
      <alignment vertical="top"/>
    </xf>
    <xf numFmtId="180" fontId="18" fillId="47" borderId="0" xfId="62" applyNumberFormat="1" applyFont="1" applyFill="1">
      <alignment vertical="top"/>
    </xf>
    <xf numFmtId="180" fontId="0" fillId="49" borderId="0" xfId="62" applyNumberFormat="1" applyFont="1" applyFill="1">
      <alignment vertical="top"/>
    </xf>
    <xf numFmtId="176" fontId="38" fillId="49" borderId="0" xfId="2" applyFont="1" applyFill="1">
      <alignment vertical="top"/>
    </xf>
    <xf numFmtId="176" fontId="18" fillId="46" borderId="0" xfId="2" applyFont="1" applyFill="1">
      <alignment vertical="top"/>
    </xf>
    <xf numFmtId="14" fontId="18" fillId="49" borderId="0" xfId="62" applyNumberFormat="1" applyFont="1" applyFill="1">
      <alignment vertical="top"/>
    </xf>
    <xf numFmtId="176" fontId="23" fillId="49" borderId="0" xfId="2" applyFont="1" applyFill="1">
      <alignment vertical="top"/>
    </xf>
    <xf numFmtId="176" fontId="26" fillId="49" borderId="0" xfId="2" applyFont="1" applyFill="1">
      <alignment vertical="top"/>
    </xf>
    <xf numFmtId="176" fontId="14" fillId="49" borderId="0" xfId="2" applyFont="1" applyFill="1" applyBorder="1">
      <alignment vertical="top"/>
    </xf>
    <xf numFmtId="176" fontId="55" fillId="49" borderId="0" xfId="2" applyFont="1" applyFill="1">
      <alignment vertical="top"/>
    </xf>
    <xf numFmtId="176" fontId="18" fillId="47" borderId="0" xfId="2" applyFont="1" applyFill="1">
      <alignment vertical="top"/>
    </xf>
    <xf numFmtId="165" fontId="55" fillId="49" borderId="0" xfId="62" applyNumberFormat="1" applyFont="1" applyFill="1" applyBorder="1">
      <alignment vertical="top"/>
    </xf>
    <xf numFmtId="165" fontId="18" fillId="49" borderId="0" xfId="62" applyNumberFormat="1" applyFont="1" applyFill="1" applyBorder="1">
      <alignment vertical="top"/>
    </xf>
    <xf numFmtId="180" fontId="18" fillId="49" borderId="0" xfId="1" applyNumberFormat="1" applyFont="1" applyFill="1" applyAlignment="1">
      <alignment vertical="top"/>
    </xf>
    <xf numFmtId="176" fontId="32" fillId="49" borderId="0" xfId="2" applyFont="1" applyFill="1">
      <alignment vertical="top"/>
    </xf>
    <xf numFmtId="176" fontId="47" fillId="49" borderId="0" xfId="2" applyFont="1" applyFill="1">
      <alignment vertical="top"/>
    </xf>
    <xf numFmtId="165" fontId="23" fillId="49" borderId="0" xfId="62" applyNumberFormat="1" applyFont="1" applyFill="1">
      <alignment vertical="top"/>
    </xf>
    <xf numFmtId="165" fontId="26" fillId="49" borderId="0" xfId="62" applyNumberFormat="1" applyFont="1" applyFill="1">
      <alignment vertical="top"/>
    </xf>
    <xf numFmtId="165" fontId="18" fillId="49" borderId="0" xfId="62" applyNumberFormat="1" applyFill="1">
      <alignment vertical="top"/>
    </xf>
    <xf numFmtId="180" fontId="27" fillId="49" borderId="0" xfId="0" applyNumberFormat="1" applyFont="1" applyFill="1">
      <alignment vertical="top"/>
    </xf>
    <xf numFmtId="180" fontId="27" fillId="49" borderId="0" xfId="0" applyNumberFormat="1" applyFont="1" applyFill="1" applyAlignment="1">
      <alignment horizontal="right" vertical="center"/>
    </xf>
    <xf numFmtId="0" fontId="60" fillId="52" borderId="0" xfId="77"/>
    <xf numFmtId="0" fontId="65" fillId="50" borderId="0" xfId="83"/>
    <xf numFmtId="0" fontId="1" fillId="47" borderId="12" xfId="70" applyFill="1" applyBorder="1" applyAlignment="1">
      <alignment horizontal="center"/>
    </xf>
    <xf numFmtId="0" fontId="17" fillId="53" borderId="12" xfId="70" applyFont="1" applyFill="1" applyBorder="1" applyAlignment="1">
      <alignment horizontal="center"/>
    </xf>
    <xf numFmtId="0" fontId="1" fillId="56" borderId="12" xfId="70" applyFill="1" applyBorder="1" applyAlignment="1">
      <alignment horizontal="center"/>
    </xf>
    <xf numFmtId="165" fontId="1" fillId="0" borderId="0" xfId="85">
      <alignment vertical="top"/>
    </xf>
    <xf numFmtId="1" fontId="27" fillId="49" borderId="0" xfId="62" applyNumberFormat="1" applyFont="1" applyFill="1">
      <alignment vertical="top"/>
    </xf>
    <xf numFmtId="1" fontId="18" fillId="49" borderId="0" xfId="62" applyNumberFormat="1" applyFont="1" applyFill="1">
      <alignment vertical="top"/>
    </xf>
    <xf numFmtId="0" fontId="56" fillId="52" borderId="0" xfId="86"/>
    <xf numFmtId="0" fontId="1" fillId="47" borderId="0" xfId="92"/>
    <xf numFmtId="0" fontId="66" fillId="58" borderId="12" xfId="70" applyFont="1" applyFill="1" applyBorder="1" applyAlignment="1">
      <alignment horizontal="center"/>
    </xf>
    <xf numFmtId="0" fontId="1" fillId="49" borderId="0" xfId="70" applyFill="1"/>
    <xf numFmtId="0" fontId="59" fillId="49" borderId="0" xfId="87" applyFill="1"/>
    <xf numFmtId="180" fontId="22" fillId="49" borderId="0" xfId="62" applyNumberFormat="1" applyFont="1" applyFill="1">
      <alignment vertical="top"/>
    </xf>
    <xf numFmtId="176" fontId="18" fillId="49" borderId="0" xfId="62" applyNumberFormat="1" applyFont="1" applyFill="1">
      <alignment vertical="top"/>
    </xf>
    <xf numFmtId="180" fontId="14" fillId="49" borderId="0" xfId="62" applyNumberFormat="1" applyFont="1" applyFill="1" applyBorder="1">
      <alignment vertical="top"/>
    </xf>
    <xf numFmtId="181" fontId="27" fillId="49" borderId="0" xfId="62" applyNumberFormat="1" applyFont="1" applyFill="1">
      <alignment vertical="top"/>
    </xf>
    <xf numFmtId="0" fontId="1" fillId="49" borderId="0" xfId="70" applyFill="1" applyAlignment="1">
      <alignment vertical="center"/>
    </xf>
    <xf numFmtId="0" fontId="1" fillId="49" borderId="0" xfId="70" applyFill="1" applyAlignment="1">
      <alignment vertical="top" wrapText="1"/>
    </xf>
    <xf numFmtId="0" fontId="1" fillId="49" borderId="0" xfId="70" applyFill="1" applyAlignment="1">
      <alignment vertical="center" wrapText="1"/>
    </xf>
    <xf numFmtId="0" fontId="61" fillId="49" borderId="0" xfId="88" applyFill="1"/>
    <xf numFmtId="0" fontId="62" fillId="49" borderId="0" xfId="89" applyFill="1"/>
    <xf numFmtId="0" fontId="63" fillId="49" borderId="0" xfId="78" applyFill="1"/>
    <xf numFmtId="0" fontId="1" fillId="49" borderId="0" xfId="90" applyFill="1"/>
    <xf numFmtId="0" fontId="64" fillId="49" borderId="0" xfId="91" applyFill="1"/>
    <xf numFmtId="165" fontId="0" fillId="49" borderId="0" xfId="0" applyFill="1">
      <alignment vertical="top"/>
    </xf>
    <xf numFmtId="165" fontId="1" fillId="49" borderId="0" xfId="85" applyFill="1">
      <alignment vertical="top"/>
    </xf>
    <xf numFmtId="165" fontId="1" fillId="49" borderId="0" xfId="85" applyFont="1" applyFill="1">
      <alignment vertical="top"/>
    </xf>
    <xf numFmtId="182" fontId="27" fillId="49" borderId="0" xfId="62" applyNumberFormat="1" applyFont="1" applyFill="1">
      <alignment vertical="top"/>
    </xf>
    <xf numFmtId="182" fontId="18" fillId="49" borderId="0" xfId="0" applyNumberFormat="1" applyFont="1" applyFill="1">
      <alignment vertical="top"/>
    </xf>
    <xf numFmtId="181" fontId="18" fillId="49" borderId="0" xfId="62" applyNumberFormat="1" applyFont="1" applyFill="1">
      <alignment vertical="top"/>
    </xf>
    <xf numFmtId="181" fontId="18" fillId="46" borderId="0" xfId="62" applyNumberFormat="1" applyFont="1" applyFill="1">
      <alignment vertical="top"/>
    </xf>
    <xf numFmtId="182" fontId="18" fillId="49" borderId="0" xfId="0" applyNumberFormat="1" applyFont="1" applyFill="1" applyAlignment="1">
      <alignment vertical="center"/>
    </xf>
    <xf numFmtId="182" fontId="1" fillId="49" borderId="0" xfId="0" applyNumberFormat="1" applyFont="1" applyFill="1" applyAlignment="1">
      <alignment vertical="center"/>
    </xf>
    <xf numFmtId="182" fontId="27" fillId="49" borderId="0" xfId="0" applyNumberFormat="1" applyFont="1" applyFill="1" applyAlignment="1">
      <alignment vertical="center"/>
    </xf>
    <xf numFmtId="182" fontId="1" fillId="49" borderId="0" xfId="0" applyNumberFormat="1" applyFont="1" applyFill="1">
      <alignment vertical="top"/>
    </xf>
    <xf numFmtId="0" fontId="45" fillId="52" borderId="0" xfId="73" applyFont="1" applyAlignment="1">
      <alignment horizontal="left" vertical="center"/>
    </xf>
    <xf numFmtId="0" fontId="57" fillId="52" borderId="0" xfId="70" applyFont="1" applyFill="1" applyAlignment="1">
      <alignment horizontal="left" vertical="center"/>
    </xf>
    <xf numFmtId="0" fontId="59" fillId="49" borderId="0" xfId="75" applyFill="1" applyAlignment="1">
      <alignment horizontal="left" vertical="top"/>
    </xf>
    <xf numFmtId="0" fontId="59" fillId="49" borderId="0" xfId="75" applyFill="1" applyAlignment="1">
      <alignment horizontal="left" vertical="center"/>
    </xf>
    <xf numFmtId="0" fontId="1" fillId="49" borderId="0" xfId="70" applyFill="1" applyAlignment="1">
      <alignment horizontal="left" vertical="top"/>
    </xf>
    <xf numFmtId="0" fontId="1" fillId="49" borderId="0" xfId="70" applyFill="1" applyAlignment="1">
      <alignment horizontal="left" vertical="center"/>
    </xf>
    <xf numFmtId="0" fontId="69" fillId="46" borderId="13" xfId="75" applyFont="1" applyFill="1" applyBorder="1" applyAlignment="1">
      <alignment vertical="center" wrapText="1"/>
    </xf>
    <xf numFmtId="0" fontId="1" fillId="49" borderId="13" xfId="70" applyFill="1" applyBorder="1" applyAlignment="1">
      <alignment horizontal="left" vertical="top" wrapText="1"/>
    </xf>
    <xf numFmtId="0" fontId="1" fillId="49" borderId="13" xfId="70" quotePrefix="1" applyFill="1" applyBorder="1" applyAlignment="1">
      <alignment horizontal="left" vertical="top" wrapText="1"/>
    </xf>
    <xf numFmtId="180" fontId="18" fillId="49" borderId="0" xfId="0" applyNumberFormat="1" applyFont="1" applyFill="1">
      <alignment vertical="top"/>
    </xf>
    <xf numFmtId="165" fontId="27" fillId="60" borderId="0" xfId="62" applyNumberFormat="1" applyFont="1" applyFill="1">
      <alignment vertical="top"/>
    </xf>
    <xf numFmtId="180" fontId="18" fillId="60" borderId="0" xfId="62" applyNumberFormat="1" applyFont="1" applyFill="1">
      <alignment vertical="top"/>
    </xf>
    <xf numFmtId="176" fontId="18" fillId="60" borderId="0" xfId="62" applyNumberFormat="1" applyFont="1" applyFill="1">
      <alignment vertical="top"/>
    </xf>
    <xf numFmtId="180" fontId="18" fillId="61" borderId="0" xfId="62" applyNumberFormat="1" applyFont="1" applyFill="1">
      <alignment vertical="top"/>
    </xf>
    <xf numFmtId="0" fontId="1" fillId="0" borderId="13" xfId="70" applyBorder="1" applyAlignment="1">
      <alignment horizontal="left" vertical="top" wrapText="1"/>
    </xf>
    <xf numFmtId="180" fontId="1" fillId="0" borderId="0" xfId="62" applyNumberFormat="1" applyFont="1" applyFill="1">
      <alignment vertical="top"/>
    </xf>
    <xf numFmtId="182" fontId="18" fillId="47" borderId="0" xfId="62" applyNumberFormat="1" applyFont="1" applyFill="1">
      <alignment vertical="top"/>
    </xf>
    <xf numFmtId="180" fontId="38" fillId="0" borderId="0" xfId="62" applyNumberFormat="1" applyFont="1" applyFill="1">
      <alignment vertical="top"/>
    </xf>
    <xf numFmtId="176" fontId="18" fillId="0" borderId="0" xfId="2" applyFont="1" applyFill="1">
      <alignment vertical="top"/>
    </xf>
    <xf numFmtId="181" fontId="18" fillId="47" borderId="0" xfId="62" applyNumberFormat="1" applyFont="1" applyFill="1">
      <alignment vertical="top"/>
    </xf>
    <xf numFmtId="0" fontId="38" fillId="0" borderId="0" xfId="0" applyNumberFormat="1" applyFont="1" applyFill="1">
      <alignment vertical="top"/>
    </xf>
    <xf numFmtId="0" fontId="26" fillId="49" borderId="0" xfId="68" applyNumberFormat="1" applyFont="1" applyFill="1" applyAlignment="1">
      <alignment horizontal="left" vertical="top"/>
    </xf>
    <xf numFmtId="176" fontId="18" fillId="49" borderId="0" xfId="2" applyFont="1" applyFill="1" applyBorder="1">
      <alignment vertical="top"/>
    </xf>
    <xf numFmtId="0" fontId="22" fillId="49" borderId="0" xfId="66" applyNumberFormat="1" applyFill="1" applyAlignment="1">
      <alignment horizontal="left" vertical="center"/>
    </xf>
    <xf numFmtId="10" fontId="1" fillId="62" borderId="0" xfId="2" applyNumberFormat="1" applyFont="1" applyFill="1">
      <alignment vertical="top"/>
    </xf>
    <xf numFmtId="1" fontId="1" fillId="62" borderId="0" xfId="62" applyNumberFormat="1" applyFont="1" applyFill="1">
      <alignment vertical="top"/>
    </xf>
    <xf numFmtId="175" fontId="1" fillId="62" borderId="0" xfId="0" applyNumberFormat="1" applyFont="1" applyFill="1">
      <alignment vertical="top"/>
    </xf>
    <xf numFmtId="14" fontId="18" fillId="62" borderId="0" xfId="62" applyNumberFormat="1" applyFont="1" applyFill="1">
      <alignment vertical="top"/>
    </xf>
    <xf numFmtId="1" fontId="18" fillId="62" borderId="0" xfId="62" applyNumberFormat="1" applyFont="1" applyFill="1">
      <alignment vertical="top"/>
    </xf>
    <xf numFmtId="180" fontId="1" fillId="62" borderId="0" xfId="62" applyNumberFormat="1" applyFont="1" applyFill="1">
      <alignment vertical="top"/>
    </xf>
    <xf numFmtId="175" fontId="1" fillId="49" borderId="0" xfId="0" applyNumberFormat="1" applyFont="1" applyFill="1">
      <alignment vertical="top"/>
    </xf>
    <xf numFmtId="180" fontId="18" fillId="62" borderId="0" xfId="62" applyNumberFormat="1" applyFont="1" applyFill="1">
      <alignment vertical="top"/>
    </xf>
    <xf numFmtId="175" fontId="1" fillId="64" borderId="0" xfId="0" applyNumberFormat="1" applyFont="1" applyFill="1">
      <alignment vertical="top"/>
    </xf>
    <xf numFmtId="1" fontId="1" fillId="62" borderId="0" xfId="2" applyNumberFormat="1" applyFont="1" applyFill="1">
      <alignment vertical="top"/>
    </xf>
    <xf numFmtId="182" fontId="18" fillId="62" borderId="0" xfId="62" applyNumberFormat="1" applyFont="1" applyFill="1">
      <alignment vertical="top"/>
    </xf>
    <xf numFmtId="176" fontId="18" fillId="62" borderId="0" xfId="2" applyFont="1" applyFill="1">
      <alignment vertical="top"/>
    </xf>
    <xf numFmtId="181" fontId="18" fillId="62" borderId="0" xfId="62" applyNumberFormat="1" applyFont="1" applyFill="1">
      <alignment vertical="top"/>
    </xf>
    <xf numFmtId="176" fontId="1" fillId="62" borderId="0" xfId="2" applyFont="1" applyFill="1">
      <alignment vertical="top"/>
    </xf>
    <xf numFmtId="182" fontId="18" fillId="49" borderId="0" xfId="62" applyNumberFormat="1" applyFont="1" applyFill="1">
      <alignment vertical="top"/>
    </xf>
    <xf numFmtId="182" fontId="16" fillId="49" borderId="0" xfId="0" applyNumberFormat="1" applyFont="1" applyFill="1" applyAlignment="1">
      <alignment vertical="center"/>
    </xf>
    <xf numFmtId="1" fontId="14" fillId="49" borderId="0" xfId="0" applyNumberFormat="1" applyFont="1" applyFill="1">
      <alignment vertical="top"/>
    </xf>
    <xf numFmtId="180" fontId="1" fillId="65" borderId="0" xfId="62" applyNumberFormat="1" applyFont="1" applyFill="1">
      <alignment vertical="top"/>
    </xf>
    <xf numFmtId="182" fontId="18" fillId="66" borderId="0" xfId="62" applyNumberFormat="1" applyFont="1" applyFill="1">
      <alignment vertical="top"/>
    </xf>
    <xf numFmtId="15" fontId="57" fillId="52" borderId="0" xfId="70" applyNumberFormat="1" applyFont="1" applyFill="1" applyAlignment="1">
      <alignment horizontal="left" vertical="center"/>
    </xf>
    <xf numFmtId="0" fontId="57" fillId="52" borderId="0" xfId="70" applyFont="1" applyFill="1"/>
    <xf numFmtId="0" fontId="1" fillId="0" borderId="0" xfId="0" applyNumberFormat="1" applyFont="1" applyFill="1" applyAlignment="1">
      <alignment horizontal="left" vertical="top" wrapText="1"/>
    </xf>
    <xf numFmtId="0" fontId="1" fillId="0" borderId="0" xfId="70" applyAlignment="1">
      <alignment horizontal="left" vertical="center"/>
    </xf>
    <xf numFmtId="165" fontId="1" fillId="68" borderId="0" xfId="0" applyFont="1" applyFill="1" applyAlignment="1">
      <alignment vertical="center"/>
    </xf>
    <xf numFmtId="164" fontId="24" fillId="0" borderId="0" xfId="1" applyFont="1" applyFill="1" applyAlignment="1">
      <alignment vertical="top"/>
    </xf>
    <xf numFmtId="177" fontId="24" fillId="0" borderId="0" xfId="60" applyFont="1" applyFill="1">
      <alignment vertical="top"/>
    </xf>
    <xf numFmtId="0" fontId="24" fillId="0" borderId="0" xfId="55" applyNumberFormat="1">
      <alignment vertical="top"/>
    </xf>
    <xf numFmtId="164" fontId="24" fillId="0" borderId="0" xfId="0" applyNumberFormat="1" applyFont="1" applyFill="1">
      <alignment vertical="top"/>
    </xf>
    <xf numFmtId="180" fontId="18" fillId="0" borderId="0" xfId="62" applyNumberFormat="1" applyFont="1" applyFill="1">
      <alignment vertical="top"/>
    </xf>
    <xf numFmtId="165" fontId="18" fillId="0" borderId="0" xfId="62" applyNumberFormat="1" applyFont="1" applyFill="1">
      <alignment vertical="top"/>
    </xf>
    <xf numFmtId="164" fontId="18" fillId="0" borderId="0" xfId="1" applyFont="1" applyFill="1" applyAlignment="1">
      <alignment vertical="top"/>
    </xf>
    <xf numFmtId="165" fontId="18" fillId="0" borderId="0" xfId="0" applyFont="1" applyFill="1">
      <alignment vertical="top"/>
    </xf>
    <xf numFmtId="180" fontId="27" fillId="0" borderId="0" xfId="62" applyNumberFormat="1" applyFont="1" applyFill="1">
      <alignment vertical="top"/>
    </xf>
    <xf numFmtId="176" fontId="14" fillId="0" borderId="0" xfId="2" applyFont="1" applyFill="1">
      <alignment vertical="top"/>
    </xf>
    <xf numFmtId="180" fontId="37" fillId="0" borderId="0" xfId="62" applyNumberFormat="1" applyFont="1" applyFill="1">
      <alignment vertical="top"/>
    </xf>
    <xf numFmtId="176" fontId="27" fillId="0" borderId="0" xfId="2" applyFont="1" applyFill="1">
      <alignment vertical="top"/>
    </xf>
    <xf numFmtId="0" fontId="26" fillId="0" borderId="0" xfId="67" applyNumberFormat="1" applyFont="1" applyFill="1" applyAlignment="1">
      <alignment vertical="center"/>
    </xf>
    <xf numFmtId="0" fontId="38" fillId="0" borderId="0" xfId="0" applyNumberFormat="1" applyFont="1" applyFill="1" applyAlignment="1">
      <alignment vertical="center"/>
    </xf>
    <xf numFmtId="0" fontId="27" fillId="0" borderId="0" xfId="0" applyNumberFormat="1" applyFont="1" applyFill="1" applyAlignment="1">
      <alignment vertical="center"/>
    </xf>
    <xf numFmtId="182" fontId="27" fillId="0" borderId="0" xfId="0" applyNumberFormat="1" applyFont="1" applyFill="1" applyAlignment="1">
      <alignment horizontal="right" vertical="center"/>
    </xf>
    <xf numFmtId="165" fontId="1" fillId="0" borderId="0" xfId="0" applyFont="1" applyFill="1" applyAlignment="1">
      <alignment vertical="center"/>
    </xf>
    <xf numFmtId="165" fontId="14" fillId="0" borderId="0" xfId="0" applyFont="1" applyFill="1" applyAlignment="1">
      <alignment vertical="center"/>
    </xf>
    <xf numFmtId="0" fontId="1" fillId="0" borderId="0" xfId="0" applyNumberFormat="1" applyFont="1" applyFill="1" applyAlignment="1">
      <alignment vertical="center"/>
    </xf>
    <xf numFmtId="182" fontId="18" fillId="0" borderId="0" xfId="0" applyNumberFormat="1" applyFont="1" applyFill="1" applyAlignment="1">
      <alignment horizontal="right" vertical="center"/>
    </xf>
    <xf numFmtId="182" fontId="1" fillId="0" borderId="0" xfId="0" applyNumberFormat="1" applyFont="1" applyFill="1" applyAlignment="1">
      <alignment vertical="center"/>
    </xf>
    <xf numFmtId="10" fontId="27" fillId="0" borderId="0" xfId="0" applyNumberFormat="1" applyFont="1" applyFill="1" applyAlignment="1">
      <alignment vertical="center"/>
    </xf>
    <xf numFmtId="165" fontId="27" fillId="0" borderId="0" xfId="0" applyFont="1" applyFill="1" applyAlignment="1">
      <alignment vertical="center"/>
    </xf>
    <xf numFmtId="182" fontId="18" fillId="0" borderId="0" xfId="0" applyNumberFormat="1" applyFont="1" applyFill="1" applyAlignment="1">
      <alignment vertical="center"/>
    </xf>
    <xf numFmtId="0" fontId="14" fillId="0" borderId="0" xfId="0" applyNumberFormat="1" applyFont="1" applyFill="1" applyAlignment="1">
      <alignment vertical="center"/>
    </xf>
    <xf numFmtId="182" fontId="14" fillId="0" borderId="0" xfId="0" applyNumberFormat="1" applyFont="1" applyFill="1" applyAlignment="1">
      <alignment vertical="center"/>
    </xf>
    <xf numFmtId="176" fontId="27" fillId="0" borderId="0" xfId="62" applyNumberFormat="1" applyFont="1" applyFill="1">
      <alignment vertical="top"/>
    </xf>
    <xf numFmtId="180" fontId="18" fillId="0" borderId="0" xfId="62" applyNumberFormat="1" applyFont="1" applyFill="1" applyBorder="1">
      <alignment vertical="top"/>
    </xf>
    <xf numFmtId="180" fontId="14" fillId="0" borderId="0" xfId="62" applyNumberFormat="1" applyFont="1" applyFill="1" applyBorder="1">
      <alignment vertical="top"/>
    </xf>
    <xf numFmtId="165" fontId="27" fillId="0" borderId="0" xfId="62" applyNumberFormat="1" applyFont="1" applyFill="1">
      <alignment vertical="top"/>
    </xf>
    <xf numFmtId="176" fontId="27" fillId="0" borderId="0" xfId="1" applyNumberFormat="1" applyFont="1" applyFill="1" applyAlignment="1">
      <alignment vertical="top"/>
    </xf>
    <xf numFmtId="180" fontId="26" fillId="0" borderId="0" xfId="62" applyNumberFormat="1" applyFont="1" applyFill="1">
      <alignment vertical="top"/>
    </xf>
    <xf numFmtId="180" fontId="14" fillId="0" borderId="0" xfId="62" applyNumberFormat="1" applyFont="1" applyFill="1">
      <alignment vertical="top"/>
    </xf>
    <xf numFmtId="180" fontId="27" fillId="0" borderId="0" xfId="1" applyNumberFormat="1" applyFont="1" applyFill="1" applyAlignment="1">
      <alignment vertical="top"/>
    </xf>
    <xf numFmtId="180" fontId="25" fillId="0" borderId="0" xfId="62" applyNumberFormat="1" applyFont="1" applyFill="1" applyBorder="1">
      <alignment vertical="top"/>
    </xf>
    <xf numFmtId="165" fontId="40" fillId="0" borderId="0" xfId="0" applyFont="1" applyFill="1" applyAlignment="1">
      <alignment horizontal="left" vertical="center"/>
    </xf>
    <xf numFmtId="165" fontId="42" fillId="0" borderId="0" xfId="0" applyFont="1" applyFill="1" applyAlignment="1">
      <alignment horizontal="left" vertical="center" wrapText="1"/>
    </xf>
    <xf numFmtId="165" fontId="42" fillId="0" borderId="11" xfId="0" applyFont="1" applyFill="1" applyBorder="1" applyAlignment="1">
      <alignment horizontal="left" vertical="center" wrapText="1"/>
    </xf>
    <xf numFmtId="165" fontId="42" fillId="0" borderId="0" xfId="0" applyFont="1" applyFill="1" applyBorder="1" applyAlignment="1">
      <alignment horizontal="left" vertical="center" wrapText="1"/>
    </xf>
    <xf numFmtId="180" fontId="27" fillId="0" borderId="0" xfId="0" applyNumberFormat="1" applyFont="1" applyFill="1">
      <alignment vertical="top"/>
    </xf>
    <xf numFmtId="180" fontId="27" fillId="0" borderId="0" xfId="0" applyNumberFormat="1" applyFont="1" applyFill="1" applyAlignment="1">
      <alignment horizontal="right" vertical="center"/>
    </xf>
    <xf numFmtId="0" fontId="26" fillId="0" borderId="0" xfId="0" applyNumberFormat="1" applyFont="1" applyFill="1">
      <alignment vertical="top"/>
    </xf>
    <xf numFmtId="0" fontId="18" fillId="0" borderId="0" xfId="0" applyNumberFormat="1" applyFont="1" applyFill="1">
      <alignment vertical="top"/>
    </xf>
    <xf numFmtId="1" fontId="18" fillId="0" borderId="0" xfId="62" applyNumberFormat="1" applyFont="1" applyFill="1">
      <alignment vertical="top"/>
    </xf>
    <xf numFmtId="164" fontId="27" fillId="0" borderId="0" xfId="62" applyNumberFormat="1" applyFont="1" applyFill="1">
      <alignment vertical="top"/>
    </xf>
    <xf numFmtId="1" fontId="27" fillId="0" borderId="0" xfId="62" applyNumberFormat="1" applyFont="1" applyFill="1">
      <alignment vertical="top"/>
    </xf>
    <xf numFmtId="0" fontId="22" fillId="0" borderId="0" xfId="0" applyNumberFormat="1" applyFont="1" applyFill="1" applyAlignment="1">
      <alignment horizontal="center" vertical="top"/>
    </xf>
    <xf numFmtId="181" fontId="27" fillId="0" borderId="0" xfId="62" applyNumberFormat="1" applyFont="1" applyFill="1">
      <alignment vertical="top"/>
    </xf>
    <xf numFmtId="182" fontId="18" fillId="0" borderId="0" xfId="62" applyNumberFormat="1" applyFont="1" applyFill="1">
      <alignment vertical="top"/>
    </xf>
    <xf numFmtId="182" fontId="27" fillId="0" borderId="0" xfId="62" applyNumberFormat="1" applyFont="1" applyFill="1">
      <alignment vertical="top"/>
    </xf>
    <xf numFmtId="180" fontId="18" fillId="63" borderId="0" xfId="62" applyNumberFormat="1" applyFont="1" applyFill="1">
      <alignment vertical="top"/>
    </xf>
    <xf numFmtId="0" fontId="1" fillId="0" borderId="0" xfId="70" applyAlignment="1">
      <alignment vertical="top" wrapText="1"/>
    </xf>
    <xf numFmtId="0" fontId="1" fillId="0" borderId="0" xfId="70"/>
    <xf numFmtId="180" fontId="16" fillId="0" borderId="0" xfId="62" applyNumberFormat="1" applyFont="1" applyFill="1">
      <alignment vertical="top"/>
    </xf>
    <xf numFmtId="170" fontId="1" fillId="0" borderId="0" xfId="62" applyFont="1" applyFill="1">
      <alignment vertical="top"/>
    </xf>
    <xf numFmtId="180" fontId="46" fillId="0" borderId="0" xfId="62" applyNumberFormat="1" applyFont="1" applyFill="1">
      <alignment vertical="top"/>
    </xf>
    <xf numFmtId="180" fontId="51" fillId="0" borderId="0" xfId="62" applyNumberFormat="1" applyFont="1" applyFill="1">
      <alignment vertical="top"/>
    </xf>
    <xf numFmtId="180" fontId="67" fillId="0" borderId="0" xfId="62" applyNumberFormat="1" applyFont="1" applyFill="1">
      <alignment vertical="top"/>
    </xf>
    <xf numFmtId="175" fontId="14" fillId="0" borderId="0" xfId="0" applyNumberFormat="1" applyFont="1" applyFill="1">
      <alignment vertical="top"/>
    </xf>
    <xf numFmtId="180" fontId="32" fillId="0" borderId="0" xfId="62" applyNumberFormat="1" applyFont="1" applyFill="1">
      <alignment vertical="top"/>
    </xf>
    <xf numFmtId="180" fontId="47" fillId="0" borderId="0" xfId="62" applyNumberFormat="1" applyFont="1" applyFill="1">
      <alignment vertical="top"/>
    </xf>
    <xf numFmtId="180" fontId="23" fillId="0" borderId="0" xfId="62" applyNumberFormat="1" applyFont="1" applyFill="1">
      <alignment vertical="top"/>
    </xf>
    <xf numFmtId="180" fontId="29" fillId="0" borderId="0" xfId="62" applyNumberFormat="1" applyFont="1" applyFill="1">
      <alignment vertical="top"/>
    </xf>
    <xf numFmtId="180" fontId="18" fillId="0" borderId="0" xfId="62" applyNumberFormat="1" applyFill="1">
      <alignment vertical="top"/>
    </xf>
    <xf numFmtId="180" fontId="55" fillId="0" borderId="0" xfId="62" applyNumberFormat="1" applyFont="1" applyFill="1" applyBorder="1">
      <alignment vertical="top"/>
    </xf>
    <xf numFmtId="180" fontId="55" fillId="0" borderId="0" xfId="62" applyNumberFormat="1" applyFont="1" applyFill="1">
      <alignment vertical="top"/>
    </xf>
    <xf numFmtId="165" fontId="55" fillId="0" borderId="0" xfId="62" applyNumberFormat="1" applyFont="1" applyFill="1" applyBorder="1">
      <alignment vertical="top"/>
    </xf>
    <xf numFmtId="165" fontId="1" fillId="49" borderId="0" xfId="85" applyFill="1" applyAlignment="1">
      <alignment vertical="top" wrapText="1"/>
    </xf>
    <xf numFmtId="165" fontId="1" fillId="59" borderId="12" xfId="85" applyFont="1" applyFill="1" applyBorder="1" applyAlignment="1">
      <alignment vertical="top" wrapText="1"/>
    </xf>
    <xf numFmtId="165" fontId="1" fillId="67" borderId="12" xfId="85" applyFill="1" applyBorder="1" applyAlignment="1">
      <alignment vertical="top" wrapText="1"/>
    </xf>
    <xf numFmtId="165" fontId="1" fillId="0" borderId="0" xfId="85" applyAlignment="1">
      <alignment vertical="top" wrapText="1"/>
    </xf>
    <xf numFmtId="165" fontId="66" fillId="58" borderId="12" xfId="85" applyFont="1" applyFill="1" applyBorder="1" applyAlignment="1">
      <alignment vertical="top" wrapText="1"/>
    </xf>
    <xf numFmtId="165" fontId="1" fillId="57" borderId="12" xfId="85" applyFill="1" applyBorder="1" applyAlignment="1">
      <alignment vertical="top" wrapText="1"/>
    </xf>
    <xf numFmtId="165" fontId="18" fillId="49" borderId="0" xfId="85" applyFont="1" applyFill="1" applyBorder="1" applyAlignment="1">
      <alignment vertical="top" wrapText="1"/>
    </xf>
    <xf numFmtId="165" fontId="1" fillId="0" borderId="0" xfId="85" applyFill="1" applyAlignment="1">
      <alignment vertical="top" wrapText="1"/>
    </xf>
    <xf numFmtId="165" fontId="1" fillId="49" borderId="0" xfId="85" applyFill="1" applyBorder="1" applyAlignment="1">
      <alignment vertical="top" wrapText="1"/>
    </xf>
    <xf numFmtId="165" fontId="1" fillId="59" borderId="12" xfId="85" applyFill="1" applyBorder="1" applyAlignment="1">
      <alignment vertical="top" wrapText="1"/>
    </xf>
    <xf numFmtId="165" fontId="17" fillId="69" borderId="12" xfId="85" applyFont="1" applyFill="1" applyBorder="1" applyAlignment="1">
      <alignment vertical="top" wrapText="1"/>
    </xf>
    <xf numFmtId="165" fontId="1" fillId="0" borderId="0" xfId="85" applyFont="1" applyFill="1" applyAlignment="1">
      <alignment vertical="top" wrapText="1"/>
    </xf>
    <xf numFmtId="165" fontId="24" fillId="49" borderId="0" xfId="85" applyFont="1" applyFill="1" applyBorder="1" applyAlignment="1">
      <alignment vertical="top" wrapText="1"/>
    </xf>
    <xf numFmtId="165" fontId="1" fillId="49" borderId="0" xfId="85" applyFont="1" applyFill="1" applyAlignment="1">
      <alignment vertical="top" wrapText="1"/>
    </xf>
    <xf numFmtId="182" fontId="14" fillId="0" borderId="0" xfId="0" applyNumberFormat="1" applyFont="1" applyFill="1">
      <alignment vertical="top"/>
    </xf>
    <xf numFmtId="183" fontId="0" fillId="0" borderId="0" xfId="0" applyNumberFormat="1">
      <alignment vertical="top"/>
    </xf>
    <xf numFmtId="180" fontId="18" fillId="70" borderId="0" xfId="62" applyNumberFormat="1" applyFont="1" applyFill="1">
      <alignment vertical="top"/>
    </xf>
    <xf numFmtId="180" fontId="14" fillId="60" borderId="0" xfId="62" applyNumberFormat="1" applyFont="1" applyFill="1">
      <alignment vertical="top"/>
    </xf>
    <xf numFmtId="180" fontId="27" fillId="60" borderId="0" xfId="0" applyNumberFormat="1" applyFont="1" applyFill="1" applyAlignment="1">
      <alignment horizontal="right" vertical="center"/>
    </xf>
    <xf numFmtId="182" fontId="27" fillId="60" borderId="0" xfId="62" applyNumberFormat="1" applyFont="1" applyFill="1">
      <alignment vertical="top"/>
    </xf>
    <xf numFmtId="0" fontId="55" fillId="49" borderId="0" xfId="0" applyNumberFormat="1" applyFont="1" applyFill="1" applyAlignment="1">
      <alignment vertical="center"/>
    </xf>
    <xf numFmtId="0" fontId="55" fillId="0" borderId="0" xfId="0" applyNumberFormat="1" applyFont="1" applyFill="1" applyAlignment="1">
      <alignment vertical="center"/>
    </xf>
    <xf numFmtId="182" fontId="55" fillId="0" borderId="0" xfId="0" applyNumberFormat="1" applyFont="1" applyFill="1" applyAlignment="1">
      <alignment vertical="center"/>
    </xf>
    <xf numFmtId="165" fontId="55" fillId="0" borderId="0" xfId="0" applyFont="1" applyFill="1" applyAlignment="1">
      <alignment vertical="center"/>
    </xf>
    <xf numFmtId="165" fontId="55" fillId="49" borderId="0" xfId="0" applyFont="1" applyFill="1" applyAlignment="1">
      <alignment vertical="center"/>
    </xf>
    <xf numFmtId="165" fontId="18" fillId="60" borderId="0" xfId="0" applyFont="1" applyFill="1">
      <alignment vertical="top"/>
    </xf>
    <xf numFmtId="165" fontId="0" fillId="0" borderId="0" xfId="0" applyFill="1">
      <alignment vertical="top"/>
    </xf>
    <xf numFmtId="182" fontId="18" fillId="70" borderId="0" xfId="62" applyNumberFormat="1" applyFont="1" applyFill="1">
      <alignment vertical="top"/>
    </xf>
    <xf numFmtId="175" fontId="1" fillId="71" borderId="0" xfId="0" applyNumberFormat="1" applyFont="1" applyFill="1">
      <alignment vertical="top"/>
    </xf>
    <xf numFmtId="14" fontId="18" fillId="71" borderId="0" xfId="62" applyNumberFormat="1" applyFont="1" applyFill="1">
      <alignment vertical="top"/>
    </xf>
    <xf numFmtId="182" fontId="18" fillId="72" borderId="0" xfId="62" applyNumberFormat="1" applyFont="1" applyFill="1">
      <alignment vertical="top"/>
    </xf>
    <xf numFmtId="180" fontId="1" fillId="72" borderId="0" xfId="62" applyNumberFormat="1" applyFont="1" applyFill="1">
      <alignment vertical="top"/>
    </xf>
    <xf numFmtId="14" fontId="18" fillId="73" borderId="0" xfId="62" applyNumberFormat="1" applyFont="1" applyFill="1">
      <alignment vertical="top"/>
    </xf>
    <xf numFmtId="1" fontId="18" fillId="73" borderId="0" xfId="62" applyNumberFormat="1" applyFont="1" applyFill="1">
      <alignment vertical="top"/>
    </xf>
    <xf numFmtId="180" fontId="1" fillId="73" borderId="0" xfId="62" applyNumberFormat="1" applyFont="1" applyFill="1">
      <alignment vertical="top"/>
    </xf>
    <xf numFmtId="176" fontId="18" fillId="73" borderId="0" xfId="2" applyFont="1" applyFill="1">
      <alignment vertical="top"/>
    </xf>
    <xf numFmtId="180" fontId="18" fillId="73" borderId="0" xfId="62" applyNumberFormat="1" applyFont="1" applyFill="1">
      <alignment vertical="top"/>
    </xf>
    <xf numFmtId="181" fontId="18" fillId="73" borderId="0" xfId="62" applyNumberFormat="1" applyFont="1" applyFill="1">
      <alignment vertical="top"/>
    </xf>
    <xf numFmtId="165" fontId="1" fillId="47" borderId="0" xfId="62" applyNumberFormat="1" applyFont="1" applyFill="1">
      <alignment vertical="top"/>
    </xf>
    <xf numFmtId="165" fontId="1" fillId="73" borderId="0" xfId="62" applyNumberFormat="1" applyFont="1" applyFill="1">
      <alignment vertical="top"/>
    </xf>
    <xf numFmtId="176" fontId="1" fillId="73" borderId="0" xfId="2" applyFont="1" applyFill="1">
      <alignment vertical="top"/>
    </xf>
    <xf numFmtId="182" fontId="1" fillId="70" borderId="0" xfId="62" applyNumberFormat="1" applyFont="1" applyFill="1">
      <alignment vertical="top"/>
    </xf>
    <xf numFmtId="165" fontId="1" fillId="62" borderId="0" xfId="62" applyNumberFormat="1" applyFont="1" applyFill="1">
      <alignment vertical="top"/>
    </xf>
    <xf numFmtId="188" fontId="27" fillId="0" borderId="0" xfId="0" applyNumberFormat="1" applyFont="1" applyFill="1" applyAlignment="1">
      <alignment vertical="center"/>
    </xf>
    <xf numFmtId="188" fontId="1" fillId="49" borderId="0" xfId="0" applyNumberFormat="1" applyFont="1" applyFill="1">
      <alignment vertical="top"/>
    </xf>
    <xf numFmtId="188" fontId="1" fillId="60" borderId="0" xfId="0" applyNumberFormat="1" applyFont="1" applyFill="1">
      <alignment vertical="top"/>
    </xf>
    <xf numFmtId="165" fontId="39" fillId="48" borderId="0" xfId="0" applyFont="1" applyFill="1" applyAlignment="1">
      <alignment horizontal="right" vertical="center"/>
    </xf>
    <xf numFmtId="181" fontId="18" fillId="60" borderId="0" xfId="62" applyNumberFormat="1" applyFont="1" applyFill="1">
      <alignment vertical="top"/>
    </xf>
    <xf numFmtId="180" fontId="1" fillId="70" borderId="0" xfId="62" applyNumberFormat="1" applyFont="1" applyFill="1">
      <alignment vertical="top"/>
    </xf>
    <xf numFmtId="185" fontId="0" fillId="0" borderId="0" xfId="0" applyNumberFormat="1">
      <alignment vertical="top"/>
    </xf>
    <xf numFmtId="10" fontId="1" fillId="70" borderId="0" xfId="2" applyNumberFormat="1" applyFont="1" applyFill="1">
      <alignment vertical="top"/>
    </xf>
    <xf numFmtId="180" fontId="18" fillId="74" borderId="0" xfId="62" applyNumberFormat="1" applyFont="1" applyFill="1">
      <alignment vertical="top"/>
    </xf>
    <xf numFmtId="0" fontId="45" fillId="48" borderId="0" xfId="70" applyFont="1" applyFill="1" applyAlignment="1">
      <alignment horizontal="right" vertical="center"/>
    </xf>
    <xf numFmtId="0" fontId="39" fillId="48" borderId="0" xfId="0" applyNumberFormat="1" applyFont="1" applyFill="1" applyAlignment="1">
      <alignment horizontal="right" vertical="center"/>
    </xf>
    <xf numFmtId="0" fontId="45" fillId="48" borderId="0" xfId="0" applyNumberFormat="1" applyFont="1" applyFill="1" applyAlignment="1">
      <alignment horizontal="right" vertical="center"/>
    </xf>
    <xf numFmtId="180" fontId="1" fillId="60" borderId="0" xfId="62" applyNumberFormat="1" applyFont="1" applyFill="1">
      <alignment vertical="top"/>
    </xf>
    <xf numFmtId="183" fontId="0" fillId="0" borderId="0" xfId="0" applyNumberFormat="1" applyFill="1">
      <alignment vertical="top"/>
    </xf>
    <xf numFmtId="185" fontId="0" fillId="0" borderId="0" xfId="0" applyNumberFormat="1" applyFill="1">
      <alignment vertical="top"/>
    </xf>
    <xf numFmtId="176" fontId="1" fillId="0" borderId="0" xfId="2" applyFont="1" applyFill="1">
      <alignment vertical="top"/>
    </xf>
    <xf numFmtId="0" fontId="71" fillId="52" borderId="0" xfId="98" applyNumberFormat="1" applyFont="1" applyFill="1" applyAlignment="1"/>
    <xf numFmtId="165" fontId="66" fillId="75" borderId="12" xfId="85" applyFont="1" applyFill="1" applyBorder="1" applyAlignment="1">
      <alignment vertical="top" wrapText="1"/>
    </xf>
    <xf numFmtId="184" fontId="0" fillId="0" borderId="0" xfId="0" applyNumberFormat="1" applyFill="1">
      <alignment vertical="top"/>
    </xf>
    <xf numFmtId="180" fontId="18" fillId="71" borderId="0" xfId="62" applyNumberFormat="1" applyFont="1" applyFill="1">
      <alignment vertical="top"/>
    </xf>
    <xf numFmtId="186" fontId="0" fillId="0" borderId="0" xfId="0" applyNumberFormat="1" applyFill="1">
      <alignment vertical="top"/>
    </xf>
    <xf numFmtId="187" fontId="0" fillId="0" borderId="0" xfId="0" applyNumberFormat="1" applyFill="1">
      <alignment vertical="top"/>
    </xf>
    <xf numFmtId="10" fontId="0" fillId="0" borderId="0" xfId="0" applyNumberFormat="1" applyFill="1">
      <alignment vertical="top"/>
    </xf>
    <xf numFmtId="3" fontId="0" fillId="0" borderId="0" xfId="0" applyNumberFormat="1" applyFill="1">
      <alignment vertical="top"/>
    </xf>
    <xf numFmtId="4" fontId="0" fillId="0" borderId="0" xfId="0" applyNumberFormat="1" applyFill="1">
      <alignment vertical="top"/>
    </xf>
    <xf numFmtId="1" fontId="1" fillId="70" borderId="0" xfId="62" applyNumberFormat="1" applyFont="1" applyFill="1">
      <alignment vertical="top"/>
    </xf>
    <xf numFmtId="176" fontId="55" fillId="76" borderId="0" xfId="2" applyFont="1" applyFill="1">
      <alignment vertical="top"/>
    </xf>
    <xf numFmtId="180" fontId="18" fillId="77" borderId="0" xfId="0" applyNumberFormat="1" applyFont="1" applyFill="1">
      <alignment vertical="top"/>
    </xf>
    <xf numFmtId="165" fontId="18" fillId="77" borderId="0" xfId="0" applyFont="1" applyFill="1">
      <alignment vertical="top"/>
    </xf>
    <xf numFmtId="181" fontId="18" fillId="77" borderId="0" xfId="0" applyNumberFormat="1" applyFont="1" applyFill="1">
      <alignment vertical="top"/>
    </xf>
  </cellXfs>
  <cellStyles count="99">
    <cellStyle name="20% - Accent1" xfId="21" builtinId="30" hidden="1"/>
    <cellStyle name="20% - Accent2" xfId="25" builtinId="34" hidden="1"/>
    <cellStyle name="20% - Accent3" xfId="29" builtinId="38" hidden="1"/>
    <cellStyle name="20% - Accent4" xfId="33" builtinId="42" hidden="1"/>
    <cellStyle name="20% - Accent5" xfId="37" builtinId="46" hidden="1"/>
    <cellStyle name="20% - Accent6" xfId="41" builtinId="50" hidden="1"/>
    <cellStyle name="40% - Accent1" xfId="22" builtinId="31" hidden="1"/>
    <cellStyle name="40% - Accent2" xfId="26" builtinId="35" hidden="1"/>
    <cellStyle name="40% - Accent3" xfId="30" builtinId="39" hidden="1"/>
    <cellStyle name="40% - Accent4" xfId="34" builtinId="43" hidden="1"/>
    <cellStyle name="40% - Accent5" xfId="38" builtinId="47" hidden="1"/>
    <cellStyle name="40% - Accent6" xfId="42" builtinId="51" hidden="1"/>
    <cellStyle name="60% - Accent1" xfId="23" builtinId="32" hidden="1"/>
    <cellStyle name="60% - Accent2" xfId="27" builtinId="36" hidden="1"/>
    <cellStyle name="60% - Accent3" xfId="31" builtinId="40" hidden="1"/>
    <cellStyle name="60% - Accent4" xfId="35" builtinId="44" hidden="1"/>
    <cellStyle name="60% - Accent5" xfId="39" builtinId="48" hidden="1"/>
    <cellStyle name="60% - Accent6" xfId="43" builtinId="52" hidden="1"/>
    <cellStyle name="Accent1" xfId="20" builtinId="29" hidden="1"/>
    <cellStyle name="Accent2" xfId="24" builtinId="33" hidden="1"/>
    <cellStyle name="Accent3" xfId="28" builtinId="37" hidden="1"/>
    <cellStyle name="Accent4" xfId="32" builtinId="41" hidden="1"/>
    <cellStyle name="Accent5" xfId="36" builtinId="45" hidden="1"/>
    <cellStyle name="Accent6" xfId="40" builtinId="49" hidden="1"/>
    <cellStyle name="Bad" xfId="9" builtinId="27" hidden="1"/>
    <cellStyle name="Between-worksheet counter-flow" xfId="80" xr:uid="{00000000-0005-0000-0000-000019000000}"/>
    <cellStyle name="Calculation" xfId="13" builtinId="22" hidden="1"/>
    <cellStyle name="Calculation 2" xfId="90" xr:uid="{00000000-0005-0000-0000-00001B000000}"/>
    <cellStyle name="Check Cell" xfId="15" builtinId="23" hidden="1"/>
    <cellStyle name="Column 1" xfId="66" xr:uid="{00000000-0005-0000-0000-00001D000000}"/>
    <cellStyle name="Column 2 + 3" xfId="67" xr:uid="{00000000-0005-0000-0000-00001E000000}"/>
    <cellStyle name="Column 4" xfId="68" xr:uid="{00000000-0005-0000-0000-00001F000000}"/>
    <cellStyle name="Comma" xfId="1" builtinId="3" customBuiltin="1"/>
    <cellStyle name="Counterflow" xfId="54" xr:uid="{00000000-0005-0000-0000-000021000000}"/>
    <cellStyle name="DateLong" xfId="60" xr:uid="{00000000-0005-0000-0000-000022000000}"/>
    <cellStyle name="DateShort" xfId="61" xr:uid="{00000000-0005-0000-0000-000023000000}"/>
    <cellStyle name="Documentation" xfId="59" xr:uid="{00000000-0005-0000-0000-000024000000}"/>
    <cellStyle name="Empty cell" xfId="82" xr:uid="{00000000-0005-0000-0000-000025000000}"/>
    <cellStyle name="End of sheet" xfId="77" xr:uid="{00000000-0005-0000-0000-000026000000}"/>
    <cellStyle name="Explanatory Text" xfId="18" builtinId="53" hidden="1"/>
    <cellStyle name="Explanatory Text 2" xfId="91" xr:uid="{00000000-0005-0000-0000-000028000000}"/>
    <cellStyle name="Export" xfId="56" xr:uid="{00000000-0005-0000-0000-000029000000}"/>
    <cellStyle name="Exported to another sheet or section" xfId="78" xr:uid="{00000000-0005-0000-0000-00002A000000}"/>
    <cellStyle name="Factor" xfId="62" xr:uid="{00000000-0005-0000-0000-00002B000000}"/>
    <cellStyle name="Good" xfId="8" builtinId="26" hidden="1"/>
    <cellStyle name="Hard coded" xfId="57" xr:uid="{00000000-0005-0000-0000-00002D000000}"/>
    <cellStyle name="Hard coded output" xfId="81" xr:uid="{00000000-0005-0000-0000-00002E000000}"/>
    <cellStyle name="Heading 1" xfId="4" builtinId="16" hidden="1"/>
    <cellStyle name="Heading 1" xfId="75" builtinId="16"/>
    <cellStyle name="Heading 1 2" xfId="87" xr:uid="{00000000-0005-0000-0000-000031000000}"/>
    <cellStyle name="Heading 2" xfId="5" builtinId="17" hidden="1"/>
    <cellStyle name="Heading 2 2" xfId="88" xr:uid="{00000000-0005-0000-0000-000033000000}"/>
    <cellStyle name="Heading 3" xfId="6" builtinId="18" hidden="1"/>
    <cellStyle name="Heading 4" xfId="7" builtinId="19" hidden="1"/>
    <cellStyle name="Hyperlink" xfId="98" builtinId="8"/>
    <cellStyle name="Hyperlink 2" xfId="71" xr:uid="{00000000-0005-0000-0000-000036000000}"/>
    <cellStyle name="Hyperlink 3" xfId="74" xr:uid="{00000000-0005-0000-0000-000037000000}"/>
    <cellStyle name="Import" xfId="55" xr:uid="{00000000-0005-0000-0000-000038000000}"/>
    <cellStyle name="Input" xfId="11" builtinId="20" hidden="1"/>
    <cellStyle name="Input 2" xfId="92" xr:uid="{00000000-0005-0000-0000-00003A000000}"/>
    <cellStyle name="Level 1 Heading" xfId="63" xr:uid="{00000000-0005-0000-0000-00003B000000}"/>
    <cellStyle name="Level 2 Heading" xfId="64" xr:uid="{00000000-0005-0000-0000-00003C000000}"/>
    <cellStyle name="Level 3 Heading" xfId="65" xr:uid="{00000000-0005-0000-0000-00003D000000}"/>
    <cellStyle name="Linked Cell" xfId="14" builtinId="24" hidden="1"/>
    <cellStyle name="Linked Cell 2" xfId="89" xr:uid="{00000000-0005-0000-0000-00003F000000}"/>
    <cellStyle name="Neutral" xfId="10" builtinId="28" hidden="1"/>
    <cellStyle name="Normal" xfId="0" builtinId="0" customBuiltin="1"/>
    <cellStyle name="Normal 2" xfId="69" xr:uid="{00000000-0005-0000-0000-000042000000}"/>
    <cellStyle name="Normal 2 2" xfId="85" xr:uid="{00000000-0005-0000-0000-000043000000}"/>
    <cellStyle name="Normal 2 3" xfId="96" xr:uid="{2FB2C744-898C-403E-9AC8-4E9AD03A5ABF}"/>
    <cellStyle name="Normal 2 5" xfId="93" xr:uid="{00000000-0005-0000-0000-000044000000}"/>
    <cellStyle name="Normal 3" xfId="70" xr:uid="{00000000-0005-0000-0000-000045000000}"/>
    <cellStyle name="Normal 3 2" xfId="97" xr:uid="{2E745683-6764-47F2-A151-2E0A9CDFBB03}"/>
    <cellStyle name="Normal 4" xfId="95" xr:uid="{00000000-0005-0000-0000-000046000000}"/>
    <cellStyle name="Normal 7 2" xfId="94" xr:uid="{00000000-0005-0000-0000-000047000000}"/>
    <cellStyle name="Note" xfId="17" builtinId="10" hidden="1"/>
    <cellStyle name="Output" xfId="12" builtinId="21" hidden="1"/>
    <cellStyle name="Pantone 130C" xfId="47" xr:uid="{00000000-0005-0000-0000-00004A000000}"/>
    <cellStyle name="Pantone 179C" xfId="52" xr:uid="{00000000-0005-0000-0000-00004B000000}"/>
    <cellStyle name="Pantone 232C" xfId="51" xr:uid="{00000000-0005-0000-0000-00004C000000}"/>
    <cellStyle name="Pantone 2745C" xfId="50" xr:uid="{00000000-0005-0000-0000-00004D000000}"/>
    <cellStyle name="Pantone 279C" xfId="45" xr:uid="{00000000-0005-0000-0000-00004E000000}"/>
    <cellStyle name="Pantone 281C" xfId="44" xr:uid="{00000000-0005-0000-0000-00004F000000}"/>
    <cellStyle name="Pantone 451C" xfId="46" xr:uid="{00000000-0005-0000-0000-000050000000}"/>
    <cellStyle name="Pantone 583C" xfId="49" xr:uid="{00000000-0005-0000-0000-000051000000}"/>
    <cellStyle name="Pantone 633C" xfId="48" xr:uid="{00000000-0005-0000-0000-000052000000}"/>
    <cellStyle name="Percent" xfId="2" builtinId="5" customBuiltin="1"/>
    <cellStyle name="Percent [0]" xfId="58" xr:uid="{00000000-0005-0000-0000-000054000000}"/>
    <cellStyle name="Section separator" xfId="83" xr:uid="{00000000-0005-0000-0000-000055000000}"/>
    <cellStyle name="Title" xfId="3" builtinId="15" hidden="1"/>
    <cellStyle name="Title" xfId="73" builtinId="15"/>
    <cellStyle name="Title 2" xfId="86" xr:uid="{00000000-0005-0000-0000-000058000000}"/>
    <cellStyle name="To be reviewed or discussed" xfId="84" xr:uid="{00000000-0005-0000-0000-000059000000}"/>
    <cellStyle name="Total" xfId="19" builtinId="25" hidden="1"/>
    <cellStyle name="Warning Text" xfId="16" builtinId="11" customBuiltin="1"/>
    <cellStyle name="Warning Text 2" xfId="76" xr:uid="{00000000-0005-0000-0000-00005C000000}"/>
    <cellStyle name="WIP" xfId="53" xr:uid="{00000000-0005-0000-0000-00005D000000}"/>
    <cellStyle name="Within-worksheet counter-flow" xfId="79" xr:uid="{00000000-0005-0000-0000-00005E000000}"/>
    <cellStyle name="Year" xfId="72" xr:uid="{00000000-0005-0000-0000-00005F000000}"/>
  </cellStyles>
  <dxfs count="62">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FFCC9A"/>
        </patternFill>
      </fill>
    </dxf>
    <dxf>
      <fill>
        <patternFill>
          <bgColor rgb="FF99CCFF"/>
        </patternFill>
      </fill>
    </dxf>
    <dxf>
      <fill>
        <patternFill>
          <bgColor rgb="FF969696"/>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indexed="10"/>
        </patternFill>
      </fill>
    </dxf>
    <dxf>
      <fill>
        <patternFill>
          <bgColor indexed="10"/>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s>
  <tableStyles count="0" defaultTableStyle="TableStyleMedium2" defaultPivotStyle="PivotStyleLight16"/>
  <colors>
    <mruColors>
      <color rgb="FFFCEABF"/>
      <color rgb="FFD740A2"/>
      <color rgb="FF7FBBE4"/>
      <color rgb="FF0000FF"/>
      <color rgb="FF857362"/>
      <color rgb="FFFFCCFF"/>
      <color rgb="FFE0DCD8"/>
      <color rgb="FFCC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228600</xdr:colOff>
      <xdr:row>2</xdr:row>
      <xdr:rowOff>38100</xdr:rowOff>
    </xdr:from>
    <xdr:ext cx="2821374" cy="763854"/>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6080" y="701040"/>
          <a:ext cx="2821374" cy="763854"/>
        </a:xfrm>
        <a:prstGeom prst="rect">
          <a:avLst/>
        </a:prstGeom>
      </xdr:spPr>
    </xdr:pic>
    <xdr:clientData/>
  </xdr:oneCellAnchor>
</xdr:wsDr>
</file>

<file path=xl/theme/theme1.xml><?xml version="1.0" encoding="utf-8"?>
<a:theme xmlns:a="http://schemas.openxmlformats.org/drawingml/2006/main" name="Ofwat PPT">
  <a:themeElements>
    <a:clrScheme name="Ofwat">
      <a:dk1>
        <a:sysClr val="windowText" lastClr="000000"/>
      </a:dk1>
      <a:lt1>
        <a:sysClr val="window" lastClr="FFFFFF"/>
      </a:lt1>
      <a:dk2>
        <a:srgbClr val="003595"/>
      </a:dk2>
      <a:lt2>
        <a:srgbClr val="DCECF5"/>
      </a:lt2>
      <a:accent1>
        <a:srgbClr val="0071CE"/>
      </a:accent1>
      <a:accent2>
        <a:srgbClr val="63656A"/>
      </a:accent2>
      <a:accent3>
        <a:srgbClr val="FFB81D"/>
      </a:accent3>
      <a:accent4>
        <a:srgbClr val="62A70F"/>
      </a:accent4>
      <a:accent5>
        <a:srgbClr val="FF8772"/>
      </a:accent5>
      <a:accent6>
        <a:srgbClr val="D60037"/>
      </a:accent6>
      <a:hlink>
        <a:srgbClr val="0071CE"/>
      </a:hlink>
      <a:folHlink>
        <a:srgbClr val="94368D"/>
      </a:folHlink>
    </a:clrScheme>
    <a:fontScheme name="Ofwat">
      <a:majorFont>
        <a:latin typeface="Krub SemiBold"/>
        <a:ea typeface=""/>
        <a:cs typeface=""/>
      </a:majorFont>
      <a:minorFont>
        <a:latin typeface="Krub"/>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wrap="none" lIns="0" tIns="0" rIns="0" bIns="0" rtlCol="0">
        <a:spAutoFit/>
      </a:bodyPr>
      <a:lstStyle>
        <a:defPPr>
          <a:defRPr dirty="0" err="1" smtClean="0">
            <a:solidFill>
              <a:schemeClr val="bg1"/>
            </a:solidFill>
          </a:defRPr>
        </a:defPPr>
      </a:lstStyle>
    </a:txDef>
  </a:objectDefaults>
  <a:extraClrSchemeLst/>
  <a:extLst>
    <a:ext uri="{05A4C25C-085E-4340-85A3-A5531E510DB2}">
      <thm15:themeFamily xmlns:thm15="http://schemas.microsoft.com/office/thememl/2012/main" name="Ofwat PPT" id="{D06EF821-5838-42C1-9306-F5FEA921E25C}" vid="{704D4045-0AFB-4F99-9D5F-4111DEAA6D81}"/>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ual.reporting@ofwat.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pageSetUpPr fitToPage="1"/>
  </sheetPr>
  <dimension ref="A1:G40"/>
  <sheetViews>
    <sheetView showGridLines="0" zoomScaleNormal="100" zoomScaleSheetLayoutView="100" workbookViewId="0"/>
  </sheetViews>
  <sheetFormatPr defaultColWidth="9.125" defaultRowHeight="12.75" zeroHeight="1" x14ac:dyDescent="0.2"/>
  <cols>
    <col min="1" max="1" width="26.375" style="223" customWidth="1"/>
    <col min="2" max="2" width="97.875" style="223" customWidth="1"/>
    <col min="3" max="3" width="21.125" style="223" customWidth="1"/>
    <col min="4" max="4" width="14.875" style="223" customWidth="1"/>
    <col min="5" max="5" width="5.125" style="223" customWidth="1"/>
    <col min="6" max="6" width="1.125" style="223" customWidth="1"/>
    <col min="7" max="16384" width="9.125" style="223"/>
  </cols>
  <sheetData>
    <row r="1" spans="1:2" s="248" customFormat="1" ht="29.25" x14ac:dyDescent="0.2">
      <c r="A1" s="248" t="str">
        <f ca="1" xml:space="preserve"> RIGHT(CELL("filename", $A$1), LEN(CELL("filename", $A$1)) - SEARCH("]", CELL("filename", $A$1)))</f>
        <v>Cover</v>
      </c>
    </row>
    <row r="2" spans="1:2" s="249" customFormat="1" ht="18" customHeight="1" x14ac:dyDescent="0.2">
      <c r="A2" s="249" t="s">
        <v>0</v>
      </c>
      <c r="B2" s="249" t="s">
        <v>1</v>
      </c>
    </row>
    <row r="3" spans="1:2" s="249" customFormat="1" ht="18" customHeight="1" x14ac:dyDescent="0.2">
      <c r="A3" s="249" t="s">
        <v>2</v>
      </c>
      <c r="B3" s="249" t="s">
        <v>3</v>
      </c>
    </row>
    <row r="4" spans="1:2" s="249" customFormat="1" ht="18" customHeight="1" x14ac:dyDescent="0.2">
      <c r="A4" s="249" t="s">
        <v>4</v>
      </c>
      <c r="B4" s="249" t="s">
        <v>5</v>
      </c>
    </row>
    <row r="5" spans="1:2" s="249" customFormat="1" ht="18" customHeight="1" x14ac:dyDescent="0.2">
      <c r="A5" s="249" t="s">
        <v>6</v>
      </c>
      <c r="B5" s="291">
        <v>45392</v>
      </c>
    </row>
    <row r="6" spans="1:2" s="249" customFormat="1" ht="18" customHeight="1" x14ac:dyDescent="0.2">
      <c r="A6" s="249" t="s">
        <v>7</v>
      </c>
      <c r="B6" s="249" t="s">
        <v>8</v>
      </c>
    </row>
    <row r="7" spans="1:2" s="249" customFormat="1" ht="18" customHeight="1" x14ac:dyDescent="0.3">
      <c r="A7" s="292" t="s">
        <v>9</v>
      </c>
      <c r="B7" s="422" t="s">
        <v>10</v>
      </c>
    </row>
    <row r="8" spans="1:2" ht="9" customHeight="1" x14ac:dyDescent="0.2"/>
    <row r="9" spans="1:2" ht="54.6" customHeight="1" x14ac:dyDescent="0.2">
      <c r="A9" s="250" t="s">
        <v>11</v>
      </c>
      <c r="B9" s="293" t="s">
        <v>12</v>
      </c>
    </row>
    <row r="10" spans="1:2" ht="6" customHeight="1" x14ac:dyDescent="0.2">
      <c r="A10" s="252"/>
      <c r="B10" s="252"/>
    </row>
    <row r="11" spans="1:2" ht="153" x14ac:dyDescent="0.2">
      <c r="A11" s="250" t="s">
        <v>13</v>
      </c>
      <c r="B11" s="293" t="s">
        <v>14</v>
      </c>
    </row>
    <row r="12" spans="1:2" ht="6" customHeight="1" x14ac:dyDescent="0.2">
      <c r="A12" s="252"/>
      <c r="B12" s="252"/>
    </row>
    <row r="13" spans="1:2" ht="15.75" x14ac:dyDescent="0.2">
      <c r="A13" s="251" t="s">
        <v>15</v>
      </c>
      <c r="B13" s="253" t="s">
        <v>16</v>
      </c>
    </row>
    <row r="14" spans="1:2" ht="6" customHeight="1" x14ac:dyDescent="0.2">
      <c r="A14" s="252"/>
      <c r="B14" s="252"/>
    </row>
    <row r="15" spans="1:2" ht="15.75" x14ac:dyDescent="0.2">
      <c r="A15" s="251" t="s">
        <v>17</v>
      </c>
      <c r="B15" s="294" t="s">
        <v>18</v>
      </c>
    </row>
    <row r="16" spans="1:2" ht="6" customHeight="1" x14ac:dyDescent="0.2">
      <c r="A16" s="252"/>
      <c r="B16" s="252"/>
    </row>
    <row r="17" spans="1:7" ht="15.75" x14ac:dyDescent="0.2">
      <c r="A17" s="251" t="s">
        <v>19</v>
      </c>
      <c r="B17" s="253" t="s">
        <v>16</v>
      </c>
    </row>
    <row r="18" spans="1:7" ht="6" customHeight="1" x14ac:dyDescent="0.2">
      <c r="A18" s="252"/>
      <c r="B18" s="252"/>
    </row>
    <row r="19" spans="1:7" x14ac:dyDescent="0.2">
      <c r="A19" s="271" t="s">
        <v>20</v>
      </c>
      <c r="B19" s="229"/>
    </row>
    <row r="20" spans="1:7" ht="6" customHeight="1" x14ac:dyDescent="0.2">
      <c r="A20" s="252"/>
      <c r="B20" s="252"/>
    </row>
    <row r="21" spans="1:7" s="229" customFormat="1" ht="18" customHeight="1" x14ac:dyDescent="0.2">
      <c r="A21" s="254" t="s">
        <v>21</v>
      </c>
      <c r="B21" s="254" t="s">
        <v>22</v>
      </c>
      <c r="C21" s="254" t="s">
        <v>23</v>
      </c>
      <c r="D21" s="254" t="s">
        <v>24</v>
      </c>
      <c r="E21" s="231"/>
      <c r="F21" s="231"/>
    </row>
    <row r="22" spans="1:7" ht="18.600000000000001" customHeight="1" x14ac:dyDescent="0.2">
      <c r="A22" s="255" t="s">
        <v>25</v>
      </c>
      <c r="B22" s="255" t="s">
        <v>26</v>
      </c>
      <c r="C22" s="256" t="s">
        <v>27</v>
      </c>
      <c r="D22" s="255" t="s">
        <v>28</v>
      </c>
      <c r="E22" s="230"/>
      <c r="F22" s="230"/>
    </row>
    <row r="23" spans="1:7" ht="45" customHeight="1" x14ac:dyDescent="0.2">
      <c r="A23" s="255" t="s">
        <v>29</v>
      </c>
      <c r="B23" s="255" t="s">
        <v>30</v>
      </c>
      <c r="C23" s="255" t="s">
        <v>31</v>
      </c>
      <c r="D23" s="255" t="s">
        <v>28</v>
      </c>
      <c r="E23" s="230"/>
      <c r="F23" s="230"/>
    </row>
    <row r="24" spans="1:7" ht="60" customHeight="1" x14ac:dyDescent="0.2">
      <c r="A24" s="255" t="s">
        <v>25</v>
      </c>
      <c r="B24" s="255" t="s">
        <v>32</v>
      </c>
      <c r="C24" s="255" t="s">
        <v>33</v>
      </c>
      <c r="D24" s="255" t="s">
        <v>28</v>
      </c>
      <c r="E24" s="230"/>
      <c r="F24" s="230"/>
    </row>
    <row r="25" spans="1:7" ht="70.349999999999994" customHeight="1" x14ac:dyDescent="0.2">
      <c r="A25" s="262" t="s">
        <v>34</v>
      </c>
      <c r="B25" s="262" t="s">
        <v>35</v>
      </c>
      <c r="C25" s="262" t="s">
        <v>36</v>
      </c>
      <c r="D25" s="262" t="s">
        <v>37</v>
      </c>
      <c r="E25" s="230"/>
      <c r="F25" s="230"/>
    </row>
    <row r="26" spans="1:7" ht="87.6" customHeight="1" x14ac:dyDescent="0.2">
      <c r="A26" s="262" t="s">
        <v>25</v>
      </c>
      <c r="B26" s="262" t="s">
        <v>38</v>
      </c>
      <c r="C26" s="262" t="s">
        <v>39</v>
      </c>
      <c r="D26" s="262" t="s">
        <v>37</v>
      </c>
      <c r="E26" s="230"/>
      <c r="F26" s="230"/>
    </row>
    <row r="27" spans="1:7" ht="60" customHeight="1" x14ac:dyDescent="0.2">
      <c r="A27" s="262" t="s">
        <v>25</v>
      </c>
      <c r="B27" s="262" t="s">
        <v>40</v>
      </c>
      <c r="C27" s="262" t="s">
        <v>41</v>
      </c>
      <c r="D27" s="262" t="s">
        <v>37</v>
      </c>
      <c r="E27" s="230"/>
      <c r="F27" s="230"/>
    </row>
    <row r="28" spans="1:7" ht="163.15" customHeight="1" x14ac:dyDescent="0.2">
      <c r="A28" s="262" t="s">
        <v>29</v>
      </c>
      <c r="B28" s="262" t="s">
        <v>42</v>
      </c>
      <c r="C28" s="262" t="s">
        <v>43</v>
      </c>
      <c r="D28" s="262" t="s">
        <v>44</v>
      </c>
      <c r="E28" s="230"/>
      <c r="F28" s="230"/>
    </row>
    <row r="29" spans="1:7" s="348" customFormat="1" ht="127.5" x14ac:dyDescent="0.2">
      <c r="A29" s="262" t="s">
        <v>25</v>
      </c>
      <c r="B29" s="262" t="s">
        <v>45</v>
      </c>
      <c r="C29" s="262" t="s">
        <v>46</v>
      </c>
      <c r="D29" s="262" t="s">
        <v>47</v>
      </c>
      <c r="E29" s="347"/>
      <c r="F29" s="347"/>
    </row>
    <row r="30" spans="1:7" s="348" customFormat="1" ht="51" x14ac:dyDescent="0.2">
      <c r="A30" s="262" t="s">
        <v>29</v>
      </c>
      <c r="B30" s="262" t="s">
        <v>48</v>
      </c>
      <c r="C30" s="262" t="s">
        <v>49</v>
      </c>
      <c r="D30" s="262" t="s">
        <v>50</v>
      </c>
      <c r="E30" s="347"/>
      <c r="F30" s="347"/>
    </row>
    <row r="31" spans="1:7" s="348" customFormat="1" ht="60.75" customHeight="1" x14ac:dyDescent="0.2">
      <c r="A31" s="262" t="s">
        <v>25</v>
      </c>
      <c r="B31" s="262" t="s">
        <v>51</v>
      </c>
      <c r="C31" s="262" t="s">
        <v>52</v>
      </c>
      <c r="D31" s="262" t="s">
        <v>50</v>
      </c>
      <c r="E31" s="347"/>
      <c r="F31" s="347"/>
    </row>
    <row r="32" spans="1:7" s="348" customFormat="1" ht="51" x14ac:dyDescent="0.2">
      <c r="A32" s="262" t="s">
        <v>25</v>
      </c>
      <c r="B32" s="262" t="s">
        <v>53</v>
      </c>
      <c r="C32" s="262" t="s">
        <v>54</v>
      </c>
      <c r="D32" s="262" t="s">
        <v>50</v>
      </c>
      <c r="E32" s="347"/>
      <c r="F32" s="347"/>
      <c r="G32" s="347"/>
    </row>
    <row r="33" spans="1:7" s="348" customFormat="1" x14ac:dyDescent="0.2">
      <c r="A33" s="262" t="s">
        <v>25</v>
      </c>
      <c r="B33" s="262" t="s">
        <v>55</v>
      </c>
      <c r="C33" s="262" t="s">
        <v>56</v>
      </c>
      <c r="D33" s="262" t="s">
        <v>57</v>
      </c>
      <c r="E33" s="347"/>
      <c r="F33" s="347"/>
      <c r="G33" s="347"/>
    </row>
    <row r="34" spans="1:7" s="348" customFormat="1" x14ac:dyDescent="0.2">
      <c r="A34" s="262" t="s">
        <v>25</v>
      </c>
      <c r="B34" s="262" t="s">
        <v>58</v>
      </c>
      <c r="C34" s="262" t="s">
        <v>59</v>
      </c>
      <c r="D34" s="262" t="s">
        <v>60</v>
      </c>
      <c r="E34" s="347"/>
      <c r="F34" s="347"/>
      <c r="G34" s="347"/>
    </row>
    <row r="35" spans="1:7" s="348" customFormat="1" ht="38.25" x14ac:dyDescent="0.2">
      <c r="A35" s="262" t="s">
        <v>25</v>
      </c>
      <c r="B35" s="262" t="s">
        <v>61</v>
      </c>
      <c r="C35" s="262" t="s">
        <v>62</v>
      </c>
      <c r="D35" s="262" t="s">
        <v>3</v>
      </c>
      <c r="E35" s="347"/>
      <c r="F35" s="347"/>
      <c r="G35" s="347"/>
    </row>
    <row r="36" spans="1:7" ht="9" customHeight="1" x14ac:dyDescent="0.2">
      <c r="A36" s="230"/>
      <c r="B36" s="230"/>
      <c r="C36" s="230"/>
      <c r="D36" s="230"/>
      <c r="E36" s="230"/>
      <c r="F36" s="230"/>
    </row>
    <row r="37" spans="1:7" s="212" customFormat="1" ht="13.5" x14ac:dyDescent="0.25">
      <c r="A37" s="212" t="s">
        <v>63</v>
      </c>
    </row>
    <row r="38" spans="1:7" x14ac:dyDescent="0.2"/>
    <row r="39" spans="1:7" x14ac:dyDescent="0.2"/>
    <row r="40" spans="1:7" x14ac:dyDescent="0.2"/>
  </sheetData>
  <hyperlinks>
    <hyperlink ref="B7" r:id="rId1" xr:uid="{14939963-5392-458C-B7AD-FA02FA429207}"/>
  </hyperlinks>
  <pageMargins left="0.70866141732283472" right="0.70866141732283472" top="0.74803149606299213" bottom="0.74803149606299213" header="0.31496062992125984" footer="0.31496062992125984"/>
  <pageSetup paperSize="9" scale="44" orientation="landscape" r:id="rId2"/>
  <headerFooter>
    <oddHeader xml:space="preserve">&amp;L&amp;F &amp;CSheet: &amp;A &amp;ROFFICIAL </oddHeader>
    <oddFooter xml:space="preserve">&amp;L&amp;D at &amp;T _x000D_&amp;1#&amp;"Calibri"&amp;10&amp;K000000 Classification: BUSINESS&amp;C&amp;P of &amp;N &amp;ROfwat </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57362"/>
    <outlinePr summaryBelow="0" summaryRight="0"/>
    <pageSetUpPr fitToPage="1"/>
  </sheetPr>
  <dimension ref="A1:CA87"/>
  <sheetViews>
    <sheetView showGridLines="0" zoomScaleNormal="100" workbookViewId="0">
      <pane xSplit="9" ySplit="5" topLeftCell="J6" activePane="bottomRight" state="frozen"/>
      <selection pane="topRight"/>
      <selection pane="bottomLeft"/>
      <selection pane="bottomRight"/>
    </sheetView>
  </sheetViews>
  <sheetFormatPr defaultColWidth="0" defaultRowHeight="12.75" zeroHeight="1" x14ac:dyDescent="0.2"/>
  <cols>
    <col min="1" max="1" width="1.625" style="21" customWidth="1"/>
    <col min="2" max="2" width="1.625" style="22" customWidth="1"/>
    <col min="3" max="3" width="1.625" style="23" customWidth="1"/>
    <col min="4" max="4" width="1.625" style="24" customWidth="1"/>
    <col min="5" max="5" width="45.625" style="8" customWidth="1"/>
    <col min="6" max="8" width="15.625" style="31" customWidth="1"/>
    <col min="9" max="9" width="2.625" style="31" customWidth="1"/>
    <col min="10" max="20" width="9.625" style="31" customWidth="1"/>
    <col min="21" max="79" width="0" style="31" hidden="1" customWidth="1"/>
    <col min="80" max="16384" width="9.625" style="31" hidden="1"/>
  </cols>
  <sheetData>
    <row r="1" spans="1:79" s="86" customFormat="1" ht="29.25" x14ac:dyDescent="0.2">
      <c r="A1" s="114" t="str">
        <f ca="1" xml:space="preserve"> RIGHT(CELL("filename", $A$1), LEN(CELL("filename", $A$1)) - SEARCH("]", CELL("filename", $A$1)))</f>
        <v>Time</v>
      </c>
      <c r="B1" s="114"/>
      <c r="C1" s="114"/>
      <c r="D1" s="114"/>
      <c r="E1" s="114"/>
      <c r="F1" s="114"/>
      <c r="G1" s="114"/>
      <c r="H1" s="415" t="str">
        <f>InpActive!F9</f>
        <v>Bristol Water</v>
      </c>
      <c r="I1" s="114"/>
      <c r="J1" s="114"/>
      <c r="K1" s="114"/>
      <c r="L1" s="114"/>
      <c r="M1" s="114"/>
      <c r="N1" s="114"/>
      <c r="O1" s="114"/>
      <c r="P1" s="114"/>
      <c r="Q1" s="114"/>
      <c r="R1" s="114"/>
      <c r="S1" s="114"/>
      <c r="T1" s="114"/>
    </row>
    <row r="2" spans="1:79" s="15" customFormat="1" x14ac:dyDescent="0.2">
      <c r="A2" s="9"/>
      <c r="B2" s="10"/>
      <c r="C2" s="11"/>
      <c r="D2" s="12"/>
      <c r="E2" s="13" t="str">
        <f>Time!E$22</f>
        <v>Model Period END</v>
      </c>
      <c r="F2" s="14"/>
      <c r="G2" s="14"/>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row>
    <row r="3" spans="1:79" s="20" customFormat="1" x14ac:dyDescent="0.2">
      <c r="A3" s="16"/>
      <c r="B3" s="17"/>
      <c r="C3" s="18"/>
      <c r="D3" s="19"/>
      <c r="E3" s="13" t="str">
        <f>Time!E$58</f>
        <v>Pre Forecast vs Forecast</v>
      </c>
      <c r="F3" s="14"/>
      <c r="G3" s="14"/>
      <c r="H3" s="14"/>
      <c r="I3" s="14"/>
      <c r="J3" s="14" t="str">
        <f>Time!J$58</f>
        <v>Pre Fcst</v>
      </c>
      <c r="K3" s="14" t="str">
        <f>Time!K$58</f>
        <v>Pre Fcst</v>
      </c>
      <c r="L3" s="14" t="str">
        <f>Time!L$58</f>
        <v>Pre Fcst</v>
      </c>
      <c r="M3" s="14" t="str">
        <f>Time!M$58</f>
        <v>Pre Fcst</v>
      </c>
      <c r="N3" s="14" t="str">
        <f>Time!N$58</f>
        <v>Pre Fcst</v>
      </c>
      <c r="O3" s="14" t="str">
        <f>Time!O$58</f>
        <v>Forecast</v>
      </c>
      <c r="P3" s="14" t="str">
        <f>Time!P$58</f>
        <v>Forecast</v>
      </c>
      <c r="Q3" s="14" t="str">
        <f>Time!Q$58</f>
        <v>Forecast</v>
      </c>
      <c r="R3" s="14" t="str">
        <f>Time!R$58</f>
        <v>Forecast</v>
      </c>
      <c r="S3" s="14" t="str">
        <f>Time!S$58</f>
        <v>Forecast</v>
      </c>
      <c r="T3" s="14" t="str">
        <f>Time!T$58</f>
        <v>Post-Fcst</v>
      </c>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row>
    <row r="4" spans="1:79" s="120" customFormat="1" x14ac:dyDescent="0.2">
      <c r="A4" s="115"/>
      <c r="B4" s="116"/>
      <c r="C4" s="117"/>
      <c r="D4" s="118"/>
      <c r="E4" s="13" t="str">
        <f>Time!E$85</f>
        <v>Financial Year Ending</v>
      </c>
      <c r="F4" s="119"/>
      <c r="G4" s="119"/>
      <c r="H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79" s="30" customFormat="1" x14ac:dyDescent="0.2">
      <c r="A5" s="26"/>
      <c r="B5" s="27"/>
      <c r="C5" s="28"/>
      <c r="D5" s="29"/>
      <c r="E5" s="13" t="str">
        <f>Time!E$10</f>
        <v>Model column counter</v>
      </c>
      <c r="F5" s="20" t="s">
        <v>514</v>
      </c>
      <c r="G5" s="20" t="s">
        <v>133</v>
      </c>
      <c r="H5" s="20" t="s">
        <v>515</v>
      </c>
      <c r="I5" s="25"/>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row>
    <row r="6" spans="1:79" s="30" customFormat="1" x14ac:dyDescent="0.2">
      <c r="A6" s="26"/>
      <c r="B6" s="27"/>
      <c r="C6" s="28"/>
      <c r="D6" s="29"/>
      <c r="E6" s="13"/>
      <c r="F6" s="20"/>
      <c r="G6" s="20"/>
      <c r="H6" s="20"/>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row>
    <row r="7" spans="1:79" s="213" customFormat="1" ht="13.5" x14ac:dyDescent="0.25">
      <c r="A7" s="213" t="s">
        <v>605</v>
      </c>
    </row>
    <row r="8" spans="1:79" x14ac:dyDescent="0.2"/>
    <row r="9" spans="1:79" s="33" customFormat="1" x14ac:dyDescent="0.2">
      <c r="A9" s="16"/>
      <c r="B9" s="17" t="s">
        <v>606</v>
      </c>
      <c r="C9" s="18"/>
      <c r="D9" s="19"/>
      <c r="E9" s="32"/>
      <c r="G9" s="34"/>
    </row>
    <row r="10" spans="1:79" s="39" customFormat="1" x14ac:dyDescent="0.2">
      <c r="A10" s="35"/>
      <c r="B10" s="36"/>
      <c r="C10" s="37"/>
      <c r="D10" s="38"/>
      <c r="E10" s="8" t="s">
        <v>607</v>
      </c>
      <c r="G10" s="39" t="s">
        <v>608</v>
      </c>
      <c r="J10" s="39">
        <f xml:space="preserve"> I10 + 1</f>
        <v>1</v>
      </c>
      <c r="K10" s="39">
        <f t="shared" ref="K10:T10" si="0" xml:space="preserve"> J10 + 1</f>
        <v>2</v>
      </c>
      <c r="L10" s="39">
        <f t="shared" si="0"/>
        <v>3</v>
      </c>
      <c r="M10" s="39">
        <f t="shared" si="0"/>
        <v>4</v>
      </c>
      <c r="N10" s="39">
        <f t="shared" si="0"/>
        <v>5</v>
      </c>
      <c r="O10" s="39">
        <f t="shared" si="0"/>
        <v>6</v>
      </c>
      <c r="P10" s="39">
        <f t="shared" si="0"/>
        <v>7</v>
      </c>
      <c r="Q10" s="39">
        <f t="shared" si="0"/>
        <v>8</v>
      </c>
      <c r="R10" s="39">
        <f t="shared" si="0"/>
        <v>9</v>
      </c>
      <c r="S10" s="39">
        <f t="shared" si="0"/>
        <v>10</v>
      </c>
      <c r="T10" s="39">
        <f t="shared" si="0"/>
        <v>11</v>
      </c>
    </row>
    <row r="11" spans="1:79" x14ac:dyDescent="0.2">
      <c r="E11" s="8" t="s">
        <v>609</v>
      </c>
      <c r="F11" s="31">
        <f xml:space="preserve"> MAX(J10:CA10)</f>
        <v>11</v>
      </c>
      <c r="G11" s="31" t="s">
        <v>610</v>
      </c>
    </row>
    <row r="12" spans="1:79" x14ac:dyDescent="0.2"/>
    <row r="13" spans="1:79" s="44" customFormat="1" x14ac:dyDescent="0.2">
      <c r="A13" s="40"/>
      <c r="B13" s="41"/>
      <c r="C13" s="42"/>
      <c r="D13" s="43"/>
      <c r="E13" s="8" t="str">
        <f t="shared" ref="E13:T13" si="1" xml:space="preserve"> E$10</f>
        <v>Model column counter</v>
      </c>
      <c r="F13" s="44">
        <f xml:space="preserve"> F$10</f>
        <v>0</v>
      </c>
      <c r="G13" s="44" t="str">
        <f t="shared" si="1"/>
        <v>counter</v>
      </c>
      <c r="H13" s="44">
        <f t="shared" si="1"/>
        <v>0</v>
      </c>
      <c r="I13" s="44">
        <f t="shared" si="1"/>
        <v>0</v>
      </c>
      <c r="J13" s="44">
        <f xml:space="preserve"> J$10</f>
        <v>1</v>
      </c>
      <c r="K13" s="44">
        <f t="shared" si="1"/>
        <v>2</v>
      </c>
      <c r="L13" s="44">
        <f t="shared" si="1"/>
        <v>3</v>
      </c>
      <c r="M13" s="44">
        <f t="shared" si="1"/>
        <v>4</v>
      </c>
      <c r="N13" s="44">
        <f t="shared" si="1"/>
        <v>5</v>
      </c>
      <c r="O13" s="44">
        <f t="shared" si="1"/>
        <v>6</v>
      </c>
      <c r="P13" s="44">
        <f t="shared" si="1"/>
        <v>7</v>
      </c>
      <c r="Q13" s="44">
        <f t="shared" si="1"/>
        <v>8</v>
      </c>
      <c r="R13" s="44">
        <f t="shared" si="1"/>
        <v>9</v>
      </c>
      <c r="S13" s="44">
        <f t="shared" si="1"/>
        <v>10</v>
      </c>
      <c r="T13" s="44">
        <f t="shared" si="1"/>
        <v>11</v>
      </c>
    </row>
    <row r="14" spans="1:79" x14ac:dyDescent="0.2">
      <c r="E14" s="8" t="s">
        <v>611</v>
      </c>
      <c r="G14" s="31" t="s">
        <v>612</v>
      </c>
      <c r="H14" s="31">
        <f xml:space="preserve"> SUM(J14:CA14)</f>
        <v>1</v>
      </c>
      <c r="J14" s="31">
        <f xml:space="preserve"> IF( J13 = 1, 1, 0)</f>
        <v>1</v>
      </c>
      <c r="K14" s="31">
        <f t="shared" ref="K14:S14" si="2" xml:space="preserve"> IF( K13 = 1, 1, 0)</f>
        <v>0</v>
      </c>
      <c r="L14" s="31">
        <f t="shared" si="2"/>
        <v>0</v>
      </c>
      <c r="M14" s="31">
        <f t="shared" si="2"/>
        <v>0</v>
      </c>
      <c r="N14" s="31">
        <f t="shared" si="2"/>
        <v>0</v>
      </c>
      <c r="O14" s="31">
        <f t="shared" si="2"/>
        <v>0</v>
      </c>
      <c r="P14" s="31">
        <f t="shared" si="2"/>
        <v>0</v>
      </c>
      <c r="Q14" s="31">
        <f t="shared" si="2"/>
        <v>0</v>
      </c>
      <c r="R14" s="31">
        <f t="shared" si="2"/>
        <v>0</v>
      </c>
      <c r="S14" s="31">
        <f t="shared" si="2"/>
        <v>0</v>
      </c>
      <c r="T14" s="31">
        <f xml:space="preserve"> IF( T13 = 1, 1, 0)</f>
        <v>0</v>
      </c>
    </row>
    <row r="15" spans="1:79" x14ac:dyDescent="0.2"/>
    <row r="16" spans="1:79" s="50" customFormat="1" x14ac:dyDescent="0.2">
      <c r="A16" s="45"/>
      <c r="B16" s="46"/>
      <c r="C16" s="47"/>
      <c r="D16" s="48"/>
      <c r="E16" s="296" t="str">
        <f xml:space="preserve"> InpActive!E$151</f>
        <v>First date of time ruler</v>
      </c>
      <c r="F16" s="297">
        <f xml:space="preserve"> InpActive!F$151</f>
        <v>42095</v>
      </c>
      <c r="G16" s="297" t="str">
        <f xml:space="preserve"> InpActive!G$151</f>
        <v>date</v>
      </c>
    </row>
    <row r="17" spans="1:79" s="51" customFormat="1" x14ac:dyDescent="0.2">
      <c r="A17" s="45"/>
      <c r="B17" s="46"/>
      <c r="C17" s="47"/>
      <c r="D17" s="48"/>
      <c r="E17" s="8" t="s">
        <v>613</v>
      </c>
      <c r="F17" s="51">
        <f xml:space="preserve"> DATE(YEAR(F16), MONTH(F16), 1)</f>
        <v>42095</v>
      </c>
      <c r="G17" s="51" t="s">
        <v>614</v>
      </c>
    </row>
    <row r="18" spans="1:79" s="50" customFormat="1" x14ac:dyDescent="0.2">
      <c r="A18" s="45"/>
      <c r="B18" s="46"/>
      <c r="C18" s="47"/>
      <c r="D18" s="48"/>
      <c r="E18" s="49"/>
    </row>
    <row r="19" spans="1:79" s="51" customFormat="1" x14ac:dyDescent="0.2">
      <c r="A19" s="45"/>
      <c r="B19" s="46"/>
      <c r="C19" s="47"/>
      <c r="D19" s="48"/>
      <c r="E19" s="8" t="str">
        <f xml:space="preserve"> E$17</f>
        <v>First model period BEG</v>
      </c>
      <c r="F19" s="51">
        <f xml:space="preserve"> F$17</f>
        <v>42095</v>
      </c>
      <c r="G19" s="51" t="str">
        <f xml:space="preserve"> G$17</f>
        <v>month</v>
      </c>
    </row>
    <row r="20" spans="1:79" x14ac:dyDescent="0.2">
      <c r="E20" s="8" t="str">
        <f t="shared" ref="E20:T20" si="3" xml:space="preserve"> E$14</f>
        <v>First model column flag</v>
      </c>
      <c r="F20" s="31">
        <f t="shared" si="3"/>
        <v>0</v>
      </c>
      <c r="G20" s="31" t="str">
        <f t="shared" si="3"/>
        <v>flag</v>
      </c>
      <c r="H20" s="31">
        <f t="shared" si="3"/>
        <v>1</v>
      </c>
      <c r="I20" s="31">
        <f t="shared" si="3"/>
        <v>0</v>
      </c>
      <c r="J20" s="31">
        <f t="shared" si="3"/>
        <v>1</v>
      </c>
      <c r="K20" s="31">
        <f t="shared" si="3"/>
        <v>0</v>
      </c>
      <c r="L20" s="31">
        <f t="shared" si="3"/>
        <v>0</v>
      </c>
      <c r="M20" s="31">
        <f t="shared" si="3"/>
        <v>0</v>
      </c>
      <c r="N20" s="31">
        <f t="shared" si="3"/>
        <v>0</v>
      </c>
      <c r="O20" s="31">
        <f t="shared" si="3"/>
        <v>0</v>
      </c>
      <c r="P20" s="31">
        <f t="shared" si="3"/>
        <v>0</v>
      </c>
      <c r="Q20" s="31">
        <f t="shared" si="3"/>
        <v>0</v>
      </c>
      <c r="R20" s="31">
        <f t="shared" si="3"/>
        <v>0</v>
      </c>
      <c r="S20" s="31">
        <f t="shared" si="3"/>
        <v>0</v>
      </c>
      <c r="T20" s="31">
        <f t="shared" si="3"/>
        <v>0</v>
      </c>
    </row>
    <row r="21" spans="1:79" s="56" customFormat="1" x14ac:dyDescent="0.2">
      <c r="A21" s="52"/>
      <c r="B21" s="53"/>
      <c r="C21" s="54"/>
      <c r="D21" s="55"/>
      <c r="E21" s="8" t="s">
        <v>615</v>
      </c>
      <c r="G21" s="56" t="s">
        <v>574</v>
      </c>
      <c r="J21" s="56">
        <f t="shared" ref="J21:T21" si="4" xml:space="preserve"> IF( J20 = 1, $F19, I22 + 1)</f>
        <v>42095</v>
      </c>
      <c r="K21" s="56">
        <f t="shared" si="4"/>
        <v>42461</v>
      </c>
      <c r="L21" s="56">
        <f t="shared" si="4"/>
        <v>42826</v>
      </c>
      <c r="M21" s="56">
        <f t="shared" si="4"/>
        <v>43191</v>
      </c>
      <c r="N21" s="56">
        <f t="shared" si="4"/>
        <v>43556</v>
      </c>
      <c r="O21" s="56">
        <f t="shared" si="4"/>
        <v>43922</v>
      </c>
      <c r="P21" s="56">
        <f t="shared" si="4"/>
        <v>44287</v>
      </c>
      <c r="Q21" s="56">
        <f t="shared" si="4"/>
        <v>44652</v>
      </c>
      <c r="R21" s="56">
        <f t="shared" si="4"/>
        <v>45017</v>
      </c>
      <c r="S21" s="56">
        <f t="shared" si="4"/>
        <v>45383</v>
      </c>
      <c r="T21" s="56">
        <f t="shared" si="4"/>
        <v>45748</v>
      </c>
    </row>
    <row r="22" spans="1:79" s="59" customFormat="1" x14ac:dyDescent="0.2">
      <c r="A22" s="52"/>
      <c r="B22" s="53"/>
      <c r="C22" s="54"/>
      <c r="D22" s="55"/>
      <c r="E22" s="57" t="s">
        <v>616</v>
      </c>
      <c r="F22" s="58"/>
      <c r="G22" s="59" t="s">
        <v>574</v>
      </c>
      <c r="J22" s="59">
        <f t="shared" ref="J22:S22" si="5" xml:space="preserve"> DATE(YEAR(J21), MONTH(J21) + 12, DAY(1) - 1)</f>
        <v>42460</v>
      </c>
      <c r="K22" s="59">
        <f t="shared" si="5"/>
        <v>42825</v>
      </c>
      <c r="L22" s="59">
        <f t="shared" si="5"/>
        <v>43190</v>
      </c>
      <c r="M22" s="59">
        <f t="shared" si="5"/>
        <v>43555</v>
      </c>
      <c r="N22" s="59">
        <f t="shared" si="5"/>
        <v>43921</v>
      </c>
      <c r="O22" s="59">
        <f t="shared" si="5"/>
        <v>44286</v>
      </c>
      <c r="P22" s="59">
        <f t="shared" si="5"/>
        <v>44651</v>
      </c>
      <c r="Q22" s="59">
        <f t="shared" si="5"/>
        <v>45016</v>
      </c>
      <c r="R22" s="59">
        <f t="shared" si="5"/>
        <v>45382</v>
      </c>
      <c r="S22" s="59">
        <f t="shared" si="5"/>
        <v>45747</v>
      </c>
      <c r="T22" s="59">
        <f xml:space="preserve"> DATE(YEAR(T21), MONTH(T21) + 12, DAY(1) - 1)</f>
        <v>46112</v>
      </c>
    </row>
    <row r="23" spans="1:79" s="56" customFormat="1" x14ac:dyDescent="0.2">
      <c r="A23" s="52"/>
      <c r="B23" s="53"/>
      <c r="C23" s="54"/>
      <c r="D23" s="55"/>
      <c r="E23" s="8"/>
    </row>
    <row r="24" spans="1:79" s="56" customFormat="1" x14ac:dyDescent="0.2">
      <c r="A24" s="52"/>
      <c r="B24" s="53"/>
      <c r="C24" s="54"/>
      <c r="D24" s="55"/>
      <c r="E24" s="8" t="str">
        <f t="shared" ref="E24:T24" si="6" xml:space="preserve"> E$22</f>
        <v>Model Period END</v>
      </c>
      <c r="F24" s="56">
        <f t="shared" si="6"/>
        <v>0</v>
      </c>
      <c r="G24" s="56" t="str">
        <f t="shared" si="6"/>
        <v>date</v>
      </c>
      <c r="H24" s="56">
        <f t="shared" si="6"/>
        <v>0</v>
      </c>
      <c r="I24" s="56">
        <f t="shared" si="6"/>
        <v>0</v>
      </c>
      <c r="J24" s="56">
        <f t="shared" si="6"/>
        <v>42460</v>
      </c>
      <c r="K24" s="56">
        <f t="shared" si="6"/>
        <v>42825</v>
      </c>
      <c r="L24" s="56">
        <f t="shared" si="6"/>
        <v>43190</v>
      </c>
      <c r="M24" s="56">
        <f t="shared" si="6"/>
        <v>43555</v>
      </c>
      <c r="N24" s="56">
        <f t="shared" si="6"/>
        <v>43921</v>
      </c>
      <c r="O24" s="56">
        <f t="shared" si="6"/>
        <v>44286</v>
      </c>
      <c r="P24" s="56">
        <f t="shared" si="6"/>
        <v>44651</v>
      </c>
      <c r="Q24" s="56">
        <f t="shared" si="6"/>
        <v>45016</v>
      </c>
      <c r="R24" s="56">
        <f t="shared" si="6"/>
        <v>45382</v>
      </c>
      <c r="S24" s="56">
        <f t="shared" si="6"/>
        <v>45747</v>
      </c>
      <c r="T24" s="56">
        <f t="shared" si="6"/>
        <v>46112</v>
      </c>
    </row>
    <row r="25" spans="1:79" s="56" customFormat="1" x14ac:dyDescent="0.2">
      <c r="A25" s="52"/>
      <c r="B25" s="53"/>
      <c r="C25" s="54"/>
      <c r="D25" s="55" t="s">
        <v>617</v>
      </c>
      <c r="E25" s="8" t="str">
        <f t="shared" ref="E25:T25" si="7" xml:space="preserve"> E$21</f>
        <v>Model Period BEG</v>
      </c>
      <c r="F25" s="56">
        <f t="shared" si="7"/>
        <v>0</v>
      </c>
      <c r="G25" s="56" t="str">
        <f t="shared" si="7"/>
        <v>date</v>
      </c>
      <c r="H25" s="56">
        <f t="shared" si="7"/>
        <v>0</v>
      </c>
      <c r="I25" s="56">
        <f t="shared" si="7"/>
        <v>0</v>
      </c>
      <c r="J25" s="56">
        <f t="shared" si="7"/>
        <v>42095</v>
      </c>
      <c r="K25" s="56">
        <f t="shared" si="7"/>
        <v>42461</v>
      </c>
      <c r="L25" s="56">
        <f t="shared" si="7"/>
        <v>42826</v>
      </c>
      <c r="M25" s="56">
        <f t="shared" si="7"/>
        <v>43191</v>
      </c>
      <c r="N25" s="56">
        <f t="shared" si="7"/>
        <v>43556</v>
      </c>
      <c r="O25" s="56">
        <f t="shared" si="7"/>
        <v>43922</v>
      </c>
      <c r="P25" s="56">
        <f t="shared" si="7"/>
        <v>44287</v>
      </c>
      <c r="Q25" s="56">
        <f t="shared" si="7"/>
        <v>44652</v>
      </c>
      <c r="R25" s="56">
        <f t="shared" si="7"/>
        <v>45017</v>
      </c>
      <c r="S25" s="56">
        <f t="shared" si="7"/>
        <v>45383</v>
      </c>
      <c r="T25" s="56">
        <f t="shared" si="7"/>
        <v>45748</v>
      </c>
    </row>
    <row r="26" spans="1:79" s="64" customFormat="1" x14ac:dyDescent="0.2">
      <c r="A26" s="60"/>
      <c r="B26" s="61"/>
      <c r="C26" s="62"/>
      <c r="D26" s="63"/>
      <c r="E26" s="8" t="s">
        <v>618</v>
      </c>
      <c r="G26" s="64" t="s">
        <v>619</v>
      </c>
      <c r="H26" s="65">
        <f xml:space="preserve"> SUM(J26:CA26)</f>
        <v>4018</v>
      </c>
      <c r="J26" s="65">
        <f t="shared" ref="J26:S26" si="8" xml:space="preserve"> J24 - J25 + 1</f>
        <v>366</v>
      </c>
      <c r="K26" s="65">
        <f t="shared" si="8"/>
        <v>365</v>
      </c>
      <c r="L26" s="65">
        <f t="shared" si="8"/>
        <v>365</v>
      </c>
      <c r="M26" s="65">
        <f t="shared" si="8"/>
        <v>365</v>
      </c>
      <c r="N26" s="65">
        <f t="shared" si="8"/>
        <v>366</v>
      </c>
      <c r="O26" s="65">
        <f t="shared" si="8"/>
        <v>365</v>
      </c>
      <c r="P26" s="65">
        <f t="shared" si="8"/>
        <v>365</v>
      </c>
      <c r="Q26" s="65">
        <f t="shared" si="8"/>
        <v>365</v>
      </c>
      <c r="R26" s="65">
        <f t="shared" si="8"/>
        <v>366</v>
      </c>
      <c r="S26" s="65">
        <f t="shared" si="8"/>
        <v>365</v>
      </c>
      <c r="T26" s="65">
        <f xml:space="preserve"> T24 - T25 + 1</f>
        <v>365</v>
      </c>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c r="BO26" s="65"/>
      <c r="BP26" s="65"/>
      <c r="BQ26" s="65"/>
      <c r="BR26" s="65"/>
      <c r="BS26" s="65"/>
      <c r="BT26" s="65"/>
      <c r="BU26" s="65"/>
      <c r="BV26" s="65"/>
      <c r="BW26" s="65"/>
      <c r="BX26" s="65"/>
      <c r="BY26" s="65"/>
      <c r="BZ26" s="65"/>
      <c r="CA26" s="65"/>
    </row>
    <row r="27" spans="1:79" s="33" customFormat="1" x14ac:dyDescent="0.2">
      <c r="A27" s="16"/>
      <c r="B27" s="17"/>
      <c r="C27" s="18"/>
      <c r="D27" s="19"/>
      <c r="E27" s="32"/>
      <c r="G27" s="34"/>
    </row>
    <row r="28" spans="1:79" s="33" customFormat="1" x14ac:dyDescent="0.2">
      <c r="A28" s="16"/>
      <c r="B28" s="17"/>
      <c r="C28" s="18"/>
      <c r="D28" s="19"/>
      <c r="E28" s="32"/>
      <c r="G28" s="34"/>
    </row>
    <row r="29" spans="1:79" s="213" customFormat="1" ht="13.5" x14ac:dyDescent="0.25">
      <c r="A29" s="213" t="s">
        <v>620</v>
      </c>
    </row>
    <row r="30" spans="1:79" s="56" customFormat="1" x14ac:dyDescent="0.2">
      <c r="A30" s="52"/>
      <c r="B30" s="53"/>
      <c r="C30" s="54"/>
      <c r="D30" s="55"/>
      <c r="E30" s="8"/>
    </row>
    <row r="31" spans="1:79" s="50" customFormat="1" x14ac:dyDescent="0.2">
      <c r="A31" s="45"/>
      <c r="B31" s="46"/>
      <c r="C31" s="47"/>
      <c r="D31" s="48"/>
      <c r="E31" s="296" t="str">
        <f xml:space="preserve"> InpActive!E$153</f>
        <v>Last pre forecast date</v>
      </c>
      <c r="F31" s="297">
        <f xml:space="preserve"> InpActive!F$153</f>
        <v>43921</v>
      </c>
      <c r="G31" s="297" t="str">
        <f xml:space="preserve"> InpActive!G$153</f>
        <v>date</v>
      </c>
    </row>
    <row r="32" spans="1:79" s="67" customFormat="1" x14ac:dyDescent="0.2">
      <c r="A32" s="52"/>
      <c r="B32" s="53"/>
      <c r="C32" s="54"/>
      <c r="D32" s="55"/>
      <c r="E32" s="66" t="str">
        <f t="shared" ref="E32:T32" si="9" xml:space="preserve"> E$22</f>
        <v>Model Period END</v>
      </c>
      <c r="F32" s="67">
        <f t="shared" si="9"/>
        <v>0</v>
      </c>
      <c r="G32" s="67" t="str">
        <f t="shared" si="9"/>
        <v>date</v>
      </c>
      <c r="H32" s="67">
        <f t="shared" si="9"/>
        <v>0</v>
      </c>
      <c r="I32" s="67">
        <f t="shared" si="9"/>
        <v>0</v>
      </c>
      <c r="J32" s="67">
        <f t="shared" si="9"/>
        <v>42460</v>
      </c>
      <c r="K32" s="67">
        <f t="shared" si="9"/>
        <v>42825</v>
      </c>
      <c r="L32" s="67">
        <f t="shared" si="9"/>
        <v>43190</v>
      </c>
      <c r="M32" s="67">
        <f t="shared" si="9"/>
        <v>43555</v>
      </c>
      <c r="N32" s="67">
        <f t="shared" si="9"/>
        <v>43921</v>
      </c>
      <c r="O32" s="67">
        <f t="shared" si="9"/>
        <v>44286</v>
      </c>
      <c r="P32" s="67">
        <f t="shared" si="9"/>
        <v>44651</v>
      </c>
      <c r="Q32" s="67">
        <f t="shared" si="9"/>
        <v>45016</v>
      </c>
      <c r="R32" s="67">
        <f t="shared" si="9"/>
        <v>45382</v>
      </c>
      <c r="S32" s="67">
        <f t="shared" si="9"/>
        <v>45747</v>
      </c>
      <c r="T32" s="67">
        <f t="shared" si="9"/>
        <v>46112</v>
      </c>
    </row>
    <row r="33" spans="1:79" x14ac:dyDescent="0.2">
      <c r="E33" s="8" t="s">
        <v>621</v>
      </c>
      <c r="G33" s="31" t="s">
        <v>612</v>
      </c>
      <c r="H33" s="31">
        <f xml:space="preserve"> SUM(J33:CA33)</f>
        <v>1</v>
      </c>
      <c r="J33" s="31">
        <f t="shared" ref="J33:S33" si="10" xml:space="preserve"> IF(J32 = $F31, 1, 0)</f>
        <v>0</v>
      </c>
      <c r="K33" s="31">
        <f t="shared" si="10"/>
        <v>0</v>
      </c>
      <c r="L33" s="31">
        <f t="shared" si="10"/>
        <v>0</v>
      </c>
      <c r="M33" s="31">
        <f t="shared" si="10"/>
        <v>0</v>
      </c>
      <c r="N33" s="31">
        <f t="shared" si="10"/>
        <v>1</v>
      </c>
      <c r="O33" s="31">
        <f t="shared" si="10"/>
        <v>0</v>
      </c>
      <c r="P33" s="31">
        <f t="shared" si="10"/>
        <v>0</v>
      </c>
      <c r="Q33" s="31">
        <f t="shared" si="10"/>
        <v>0</v>
      </c>
      <c r="R33" s="31">
        <f t="shared" si="10"/>
        <v>0</v>
      </c>
      <c r="S33" s="31">
        <f t="shared" si="10"/>
        <v>0</v>
      </c>
      <c r="T33" s="31">
        <f xml:space="preserve"> IF(T32 = $F31, 1, 0)</f>
        <v>0</v>
      </c>
    </row>
    <row r="34" spans="1:79" x14ac:dyDescent="0.2">
      <c r="E34" s="8" t="s">
        <v>622</v>
      </c>
      <c r="G34" s="31" t="s">
        <v>612</v>
      </c>
      <c r="H34" s="31">
        <f xml:space="preserve"> SUM(J34:CA34)</f>
        <v>5</v>
      </c>
      <c r="J34" s="31">
        <f t="shared" ref="J34:S34" si="11" xml:space="preserve"> IF($F31 &gt;= J32, 1, 0)</f>
        <v>1</v>
      </c>
      <c r="K34" s="31">
        <f t="shared" si="11"/>
        <v>1</v>
      </c>
      <c r="L34" s="31">
        <f t="shared" si="11"/>
        <v>1</v>
      </c>
      <c r="M34" s="31">
        <f t="shared" si="11"/>
        <v>1</v>
      </c>
      <c r="N34" s="31">
        <f t="shared" si="11"/>
        <v>1</v>
      </c>
      <c r="O34" s="31">
        <f t="shared" si="11"/>
        <v>0</v>
      </c>
      <c r="P34" s="31">
        <f t="shared" si="11"/>
        <v>0</v>
      </c>
      <c r="Q34" s="31">
        <f t="shared" si="11"/>
        <v>0</v>
      </c>
      <c r="R34" s="31">
        <f t="shared" si="11"/>
        <v>0</v>
      </c>
      <c r="S34" s="31">
        <f t="shared" si="11"/>
        <v>0</v>
      </c>
      <c r="T34" s="31">
        <f xml:space="preserve"> IF($F31 &gt;= T32, 1, 0)</f>
        <v>0</v>
      </c>
    </row>
    <row r="35" spans="1:79" x14ac:dyDescent="0.2">
      <c r="E35" s="8" t="s">
        <v>623</v>
      </c>
      <c r="F35" s="65">
        <f xml:space="preserve"> SUM(J34:CA34)</f>
        <v>5</v>
      </c>
      <c r="G35" s="31" t="s">
        <v>624</v>
      </c>
    </row>
    <row r="36" spans="1:79" x14ac:dyDescent="0.2"/>
    <row r="37" spans="1:79" s="50" customFormat="1" x14ac:dyDescent="0.2">
      <c r="A37" s="45"/>
      <c r="B37" s="46"/>
      <c r="C37" s="47"/>
      <c r="D37" s="48"/>
      <c r="E37" s="296" t="str">
        <f xml:space="preserve"> InpActive!E$155</f>
        <v>Acquisition date (midnight)</v>
      </c>
      <c r="F37" s="297">
        <f xml:space="preserve"> InpActive!F$155</f>
        <v>43921</v>
      </c>
      <c r="G37" s="297" t="str">
        <f xml:space="preserve"> InpActive!G$155</f>
        <v>date</v>
      </c>
    </row>
    <row r="38" spans="1:79" s="67" customFormat="1" x14ac:dyDescent="0.2">
      <c r="A38" s="52"/>
      <c r="B38" s="53"/>
      <c r="C38" s="54"/>
      <c r="D38" s="55"/>
      <c r="E38" s="66" t="str">
        <f t="shared" ref="E38:T38" si="12" xml:space="preserve"> E$22</f>
        <v>Model Period END</v>
      </c>
      <c r="F38" s="67">
        <f t="shared" si="12"/>
        <v>0</v>
      </c>
      <c r="G38" s="67" t="str">
        <f t="shared" si="12"/>
        <v>date</v>
      </c>
      <c r="H38" s="67">
        <f t="shared" si="12"/>
        <v>0</v>
      </c>
      <c r="I38" s="67">
        <f t="shared" si="12"/>
        <v>0</v>
      </c>
      <c r="J38" s="67">
        <f t="shared" si="12"/>
        <v>42460</v>
      </c>
      <c r="K38" s="67">
        <f t="shared" si="12"/>
        <v>42825</v>
      </c>
      <c r="L38" s="67">
        <f t="shared" si="12"/>
        <v>43190</v>
      </c>
      <c r="M38" s="67">
        <f t="shared" si="12"/>
        <v>43555</v>
      </c>
      <c r="N38" s="67">
        <f t="shared" si="12"/>
        <v>43921</v>
      </c>
      <c r="O38" s="67">
        <f t="shared" si="12"/>
        <v>44286</v>
      </c>
      <c r="P38" s="67">
        <f t="shared" si="12"/>
        <v>44651</v>
      </c>
      <c r="Q38" s="67">
        <f t="shared" si="12"/>
        <v>45016</v>
      </c>
      <c r="R38" s="67">
        <f t="shared" si="12"/>
        <v>45382</v>
      </c>
      <c r="S38" s="67">
        <f t="shared" si="12"/>
        <v>45747</v>
      </c>
      <c r="T38" s="67">
        <f t="shared" si="12"/>
        <v>46112</v>
      </c>
    </row>
    <row r="39" spans="1:79" s="69" customFormat="1" x14ac:dyDescent="0.2">
      <c r="A39" s="21"/>
      <c r="B39" s="22"/>
      <c r="C39" s="23"/>
      <c r="D39" s="24"/>
      <c r="E39" s="68" t="s">
        <v>625</v>
      </c>
      <c r="G39" s="69" t="s">
        <v>612</v>
      </c>
      <c r="H39" s="69">
        <f xml:space="preserve"> SUM(J39:CA39)</f>
        <v>1</v>
      </c>
      <c r="J39" s="69">
        <f t="shared" ref="J39:S39" si="13" xml:space="preserve"> IF(J38 = $F37, 1, 0)</f>
        <v>0</v>
      </c>
      <c r="K39" s="69">
        <f t="shared" si="13"/>
        <v>0</v>
      </c>
      <c r="L39" s="69">
        <f t="shared" si="13"/>
        <v>0</v>
      </c>
      <c r="M39" s="69">
        <f t="shared" si="13"/>
        <v>0</v>
      </c>
      <c r="N39" s="69">
        <f t="shared" si="13"/>
        <v>1</v>
      </c>
      <c r="O39" s="69">
        <f t="shared" si="13"/>
        <v>0</v>
      </c>
      <c r="P39" s="69">
        <f t="shared" si="13"/>
        <v>0</v>
      </c>
      <c r="Q39" s="69">
        <f t="shared" si="13"/>
        <v>0</v>
      </c>
      <c r="R39" s="69">
        <f t="shared" si="13"/>
        <v>0</v>
      </c>
      <c r="S39" s="69">
        <f t="shared" si="13"/>
        <v>0</v>
      </c>
      <c r="T39" s="69">
        <f xml:space="preserve"> IF(T38 = $F37, 1, 0)</f>
        <v>0</v>
      </c>
    </row>
    <row r="40" spans="1:79" s="56" customFormat="1" x14ac:dyDescent="0.2">
      <c r="A40" s="52"/>
      <c r="B40" s="53"/>
      <c r="C40" s="54"/>
      <c r="D40" s="55"/>
      <c r="E40" s="8"/>
    </row>
    <row r="41" spans="1:79" s="56" customFormat="1" x14ac:dyDescent="0.2">
      <c r="A41" s="52"/>
      <c r="B41" s="53"/>
      <c r="C41" s="54"/>
      <c r="D41" s="55"/>
      <c r="E41" s="8"/>
    </row>
    <row r="42" spans="1:79" s="213" customFormat="1" ht="13.5" x14ac:dyDescent="0.25">
      <c r="A42" s="213" t="s">
        <v>626</v>
      </c>
    </row>
    <row r="43" spans="1:79" x14ac:dyDescent="0.2"/>
    <row r="44" spans="1:79" x14ac:dyDescent="0.2">
      <c r="E44" s="8" t="str">
        <f t="shared" ref="E44:T44" si="14" xml:space="preserve"> E$33</f>
        <v>Last Pre Forecast Flag</v>
      </c>
      <c r="F44" s="31">
        <f t="shared" si="14"/>
        <v>0</v>
      </c>
      <c r="G44" s="31" t="str">
        <f t="shared" si="14"/>
        <v>flag</v>
      </c>
      <c r="H44" s="31">
        <f t="shared" si="14"/>
        <v>1</v>
      </c>
      <c r="I44" s="31">
        <f t="shared" si="14"/>
        <v>0</v>
      </c>
      <c r="J44" s="31">
        <f t="shared" si="14"/>
        <v>0</v>
      </c>
      <c r="K44" s="31">
        <f t="shared" si="14"/>
        <v>0</v>
      </c>
      <c r="L44" s="31">
        <f t="shared" si="14"/>
        <v>0</v>
      </c>
      <c r="M44" s="31">
        <f t="shared" si="14"/>
        <v>0</v>
      </c>
      <c r="N44" s="31">
        <f t="shared" si="14"/>
        <v>1</v>
      </c>
      <c r="O44" s="31">
        <f t="shared" si="14"/>
        <v>0</v>
      </c>
      <c r="P44" s="31">
        <f t="shared" si="14"/>
        <v>0</v>
      </c>
      <c r="Q44" s="31">
        <f t="shared" si="14"/>
        <v>0</v>
      </c>
      <c r="R44" s="31">
        <f t="shared" si="14"/>
        <v>0</v>
      </c>
      <c r="S44" s="31">
        <f t="shared" si="14"/>
        <v>0</v>
      </c>
      <c r="T44" s="31">
        <f t="shared" si="14"/>
        <v>0</v>
      </c>
    </row>
    <row r="45" spans="1:79" s="69" customFormat="1" x14ac:dyDescent="0.2">
      <c r="A45" s="70"/>
      <c r="B45" s="71"/>
      <c r="C45" s="72"/>
      <c r="D45" s="73"/>
      <c r="E45" s="68" t="s">
        <v>627</v>
      </c>
      <c r="G45" s="69" t="s">
        <v>612</v>
      </c>
      <c r="H45" s="69">
        <f xml:space="preserve"> SUM(J45:CA45)</f>
        <v>1</v>
      </c>
      <c r="J45" s="69">
        <f t="shared" ref="J45:T45" si="15" xml:space="preserve"> I44</f>
        <v>0</v>
      </c>
      <c r="K45" s="69">
        <f t="shared" si="15"/>
        <v>0</v>
      </c>
      <c r="L45" s="69">
        <f t="shared" si="15"/>
        <v>0</v>
      </c>
      <c r="M45" s="69">
        <f t="shared" si="15"/>
        <v>0</v>
      </c>
      <c r="N45" s="69">
        <f t="shared" si="15"/>
        <v>0</v>
      </c>
      <c r="O45" s="69">
        <f t="shared" si="15"/>
        <v>1</v>
      </c>
      <c r="P45" s="69">
        <f t="shared" si="15"/>
        <v>0</v>
      </c>
      <c r="Q45" s="69">
        <f t="shared" si="15"/>
        <v>0</v>
      </c>
      <c r="R45" s="69">
        <f t="shared" si="15"/>
        <v>0</v>
      </c>
      <c r="S45" s="69">
        <f t="shared" si="15"/>
        <v>0</v>
      </c>
      <c r="T45" s="69">
        <f t="shared" si="15"/>
        <v>0</v>
      </c>
    </row>
    <row r="46" spans="1:79" x14ac:dyDescent="0.2"/>
    <row r="47" spans="1:79" s="50" customFormat="1" x14ac:dyDescent="0.2">
      <c r="A47" s="45"/>
      <c r="B47" s="46"/>
      <c r="C47" s="47"/>
      <c r="D47" s="48"/>
      <c r="E47" s="296" t="str">
        <f>InpActive!E$157</f>
        <v>Last forecast date</v>
      </c>
      <c r="F47" s="297">
        <f>InpActive!F$157</f>
        <v>45747</v>
      </c>
      <c r="G47" s="297" t="str">
        <f>InpActive!G$157</f>
        <v>date</v>
      </c>
    </row>
    <row r="48" spans="1:79" x14ac:dyDescent="0.2">
      <c r="E48" s="66" t="str">
        <f t="shared" ref="E48:T48" si="16" xml:space="preserve"> E$22</f>
        <v>Model Period END</v>
      </c>
      <c r="F48" s="67">
        <f t="shared" si="16"/>
        <v>0</v>
      </c>
      <c r="G48" s="67" t="str">
        <f t="shared" si="16"/>
        <v>date</v>
      </c>
      <c r="H48" s="67">
        <f t="shared" si="16"/>
        <v>0</v>
      </c>
      <c r="I48" s="67">
        <f t="shared" si="16"/>
        <v>0</v>
      </c>
      <c r="J48" s="67">
        <f t="shared" si="16"/>
        <v>42460</v>
      </c>
      <c r="K48" s="67">
        <f t="shared" si="16"/>
        <v>42825</v>
      </c>
      <c r="L48" s="67">
        <f t="shared" si="16"/>
        <v>43190</v>
      </c>
      <c r="M48" s="67">
        <f t="shared" si="16"/>
        <v>43555</v>
      </c>
      <c r="N48" s="67">
        <f t="shared" si="16"/>
        <v>43921</v>
      </c>
      <c r="O48" s="67">
        <f t="shared" si="16"/>
        <v>44286</v>
      </c>
      <c r="P48" s="67">
        <f t="shared" si="16"/>
        <v>44651</v>
      </c>
      <c r="Q48" s="67">
        <f t="shared" si="16"/>
        <v>45016</v>
      </c>
      <c r="R48" s="67">
        <f t="shared" si="16"/>
        <v>45382</v>
      </c>
      <c r="S48" s="67">
        <f t="shared" si="16"/>
        <v>45747</v>
      </c>
      <c r="T48" s="67">
        <f t="shared" si="16"/>
        <v>46112</v>
      </c>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7"/>
      <c r="BB48" s="67"/>
      <c r="BC48" s="67"/>
      <c r="BD48" s="67"/>
      <c r="BE48" s="67"/>
      <c r="BF48" s="67"/>
      <c r="BG48" s="67"/>
      <c r="BH48" s="67"/>
      <c r="BI48" s="67"/>
      <c r="BJ48" s="67"/>
      <c r="BK48" s="67"/>
      <c r="BL48" s="67"/>
      <c r="BM48" s="67"/>
      <c r="BN48" s="67"/>
      <c r="BO48" s="67"/>
      <c r="BP48" s="67"/>
      <c r="BQ48" s="67"/>
      <c r="BR48" s="67"/>
      <c r="BS48" s="67"/>
      <c r="BT48" s="67"/>
      <c r="BU48" s="67"/>
      <c r="BV48" s="67"/>
      <c r="BW48" s="67"/>
      <c r="BX48" s="67"/>
      <c r="BY48" s="67"/>
      <c r="BZ48" s="67"/>
      <c r="CA48" s="67"/>
    </row>
    <row r="49" spans="1:20" x14ac:dyDescent="0.2">
      <c r="E49" s="8" t="s">
        <v>628</v>
      </c>
      <c r="G49" s="31" t="s">
        <v>612</v>
      </c>
      <c r="H49" s="31">
        <f xml:space="preserve"> SUM(J49:CA49)</f>
        <v>1</v>
      </c>
      <c r="J49" s="31">
        <f t="shared" ref="J49:T49" si="17" xml:space="preserve"> IF(AND($F47 &gt; I48, $F47 &lt;= J48), 1, 0)</f>
        <v>0</v>
      </c>
      <c r="K49" s="31">
        <f t="shared" si="17"/>
        <v>0</v>
      </c>
      <c r="L49" s="31">
        <f t="shared" si="17"/>
        <v>0</v>
      </c>
      <c r="M49" s="31">
        <f t="shared" si="17"/>
        <v>0</v>
      </c>
      <c r="N49" s="31">
        <f t="shared" si="17"/>
        <v>0</v>
      </c>
      <c r="O49" s="31">
        <f t="shared" si="17"/>
        <v>0</v>
      </c>
      <c r="P49" s="31">
        <f t="shared" si="17"/>
        <v>0</v>
      </c>
      <c r="Q49" s="31">
        <f t="shared" si="17"/>
        <v>0</v>
      </c>
      <c r="R49" s="31">
        <f t="shared" si="17"/>
        <v>0</v>
      </c>
      <c r="S49" s="31">
        <f t="shared" si="17"/>
        <v>1</v>
      </c>
      <c r="T49" s="31">
        <f t="shared" si="17"/>
        <v>0</v>
      </c>
    </row>
    <row r="50" spans="1:20" x14ac:dyDescent="0.2"/>
    <row r="51" spans="1:20" x14ac:dyDescent="0.2">
      <c r="E51" s="8" t="str">
        <f t="shared" ref="E51:T51" si="18" xml:space="preserve"> E$45</f>
        <v>1st Forecast Period Flag</v>
      </c>
      <c r="F51" s="31">
        <f t="shared" si="18"/>
        <v>0</v>
      </c>
      <c r="G51" s="31" t="str">
        <f t="shared" si="18"/>
        <v>flag</v>
      </c>
      <c r="H51" s="31">
        <f t="shared" si="18"/>
        <v>1</v>
      </c>
      <c r="I51" s="31">
        <f t="shared" si="18"/>
        <v>0</v>
      </c>
      <c r="J51" s="31">
        <f t="shared" si="18"/>
        <v>0</v>
      </c>
      <c r="K51" s="31">
        <f t="shared" si="18"/>
        <v>0</v>
      </c>
      <c r="L51" s="31">
        <f t="shared" si="18"/>
        <v>0</v>
      </c>
      <c r="M51" s="31">
        <f t="shared" si="18"/>
        <v>0</v>
      </c>
      <c r="N51" s="31">
        <f t="shared" si="18"/>
        <v>0</v>
      </c>
      <c r="O51" s="31">
        <f t="shared" si="18"/>
        <v>1</v>
      </c>
      <c r="P51" s="31">
        <f t="shared" si="18"/>
        <v>0</v>
      </c>
      <c r="Q51" s="31">
        <f t="shared" si="18"/>
        <v>0</v>
      </c>
      <c r="R51" s="31">
        <f t="shared" si="18"/>
        <v>0</v>
      </c>
      <c r="S51" s="31">
        <f t="shared" si="18"/>
        <v>0</v>
      </c>
      <c r="T51" s="31">
        <f t="shared" si="18"/>
        <v>0</v>
      </c>
    </row>
    <row r="52" spans="1:20" x14ac:dyDescent="0.2">
      <c r="E52" s="8" t="str">
        <f t="shared" ref="E52:T52" si="19" xml:space="preserve"> E$49</f>
        <v>Last Forecast Period Flag</v>
      </c>
      <c r="F52" s="31">
        <f t="shared" si="19"/>
        <v>0</v>
      </c>
      <c r="G52" s="31" t="str">
        <f t="shared" si="19"/>
        <v>flag</v>
      </c>
      <c r="H52" s="31">
        <f t="shared" si="19"/>
        <v>1</v>
      </c>
      <c r="I52" s="31">
        <f t="shared" si="19"/>
        <v>0</v>
      </c>
      <c r="J52" s="31">
        <f t="shared" si="19"/>
        <v>0</v>
      </c>
      <c r="K52" s="31">
        <f t="shared" si="19"/>
        <v>0</v>
      </c>
      <c r="L52" s="31">
        <f t="shared" si="19"/>
        <v>0</v>
      </c>
      <c r="M52" s="31">
        <f t="shared" si="19"/>
        <v>0</v>
      </c>
      <c r="N52" s="31">
        <f t="shared" si="19"/>
        <v>0</v>
      </c>
      <c r="O52" s="31">
        <f t="shared" si="19"/>
        <v>0</v>
      </c>
      <c r="P52" s="31">
        <f t="shared" si="19"/>
        <v>0</v>
      </c>
      <c r="Q52" s="31">
        <f t="shared" si="19"/>
        <v>0</v>
      </c>
      <c r="R52" s="31">
        <f t="shared" si="19"/>
        <v>0</v>
      </c>
      <c r="S52" s="31">
        <f t="shared" si="19"/>
        <v>1</v>
      </c>
      <c r="T52" s="31">
        <f t="shared" si="19"/>
        <v>0</v>
      </c>
    </row>
    <row r="53" spans="1:20" s="58" customFormat="1" x14ac:dyDescent="0.2">
      <c r="A53" s="21"/>
      <c r="B53" s="22"/>
      <c r="C53" s="23"/>
      <c r="D53" s="24"/>
      <c r="E53" s="57" t="s">
        <v>629</v>
      </c>
      <c r="G53" s="58" t="s">
        <v>612</v>
      </c>
      <c r="H53" s="58">
        <f xml:space="preserve"> SUM(J53:CA53)</f>
        <v>5</v>
      </c>
      <c r="J53" s="58">
        <f t="shared" ref="J53:T53" si="20" xml:space="preserve"> J51 - I52 + I53</f>
        <v>0</v>
      </c>
      <c r="K53" s="58">
        <f t="shared" si="20"/>
        <v>0</v>
      </c>
      <c r="L53" s="58">
        <f t="shared" si="20"/>
        <v>0</v>
      </c>
      <c r="M53" s="58">
        <f t="shared" si="20"/>
        <v>0</v>
      </c>
      <c r="N53" s="58">
        <f t="shared" si="20"/>
        <v>0</v>
      </c>
      <c r="O53" s="58">
        <f t="shared" si="20"/>
        <v>1</v>
      </c>
      <c r="P53" s="58">
        <f t="shared" si="20"/>
        <v>1</v>
      </c>
      <c r="Q53" s="58">
        <f t="shared" si="20"/>
        <v>1</v>
      </c>
      <c r="R53" s="58">
        <f t="shared" si="20"/>
        <v>1</v>
      </c>
      <c r="S53" s="58">
        <f t="shared" si="20"/>
        <v>1</v>
      </c>
      <c r="T53" s="58">
        <f t="shared" si="20"/>
        <v>0</v>
      </c>
    </row>
    <row r="54" spans="1:20" x14ac:dyDescent="0.2">
      <c r="E54" s="8" t="s">
        <v>630</v>
      </c>
      <c r="F54" s="31">
        <f xml:space="preserve"> SUM(J53:CA53)</f>
        <v>5</v>
      </c>
      <c r="G54" s="31" t="s">
        <v>624</v>
      </c>
    </row>
    <row r="55" spans="1:20" x14ac:dyDescent="0.2"/>
    <row r="56" spans="1:20" x14ac:dyDescent="0.2">
      <c r="E56" s="8" t="str">
        <f t="shared" ref="E56:T56" si="21" xml:space="preserve"> E$34</f>
        <v>Pre Forecast Period Flag</v>
      </c>
      <c r="F56" s="31">
        <f t="shared" si="21"/>
        <v>0</v>
      </c>
      <c r="G56" s="31" t="str">
        <f t="shared" si="21"/>
        <v>flag</v>
      </c>
      <c r="H56" s="31">
        <f t="shared" si="21"/>
        <v>5</v>
      </c>
      <c r="I56" s="31">
        <f t="shared" si="21"/>
        <v>0</v>
      </c>
      <c r="J56" s="31">
        <f t="shared" si="21"/>
        <v>1</v>
      </c>
      <c r="K56" s="31">
        <f t="shared" si="21"/>
        <v>1</v>
      </c>
      <c r="L56" s="31">
        <f t="shared" si="21"/>
        <v>1</v>
      </c>
      <c r="M56" s="31">
        <f t="shared" si="21"/>
        <v>1</v>
      </c>
      <c r="N56" s="31">
        <f t="shared" si="21"/>
        <v>1</v>
      </c>
      <c r="O56" s="31">
        <f t="shared" si="21"/>
        <v>0</v>
      </c>
      <c r="P56" s="31">
        <f t="shared" si="21"/>
        <v>0</v>
      </c>
      <c r="Q56" s="31">
        <f t="shared" si="21"/>
        <v>0</v>
      </c>
      <c r="R56" s="31">
        <f t="shared" si="21"/>
        <v>0</v>
      </c>
      <c r="S56" s="31">
        <f t="shared" si="21"/>
        <v>0</v>
      </c>
      <c r="T56" s="31">
        <f t="shared" si="21"/>
        <v>0</v>
      </c>
    </row>
    <row r="57" spans="1:20" x14ac:dyDescent="0.2">
      <c r="E57" s="8" t="str">
        <f t="shared" ref="E57:T57" si="22" xml:space="preserve"> E$53</f>
        <v>Forecast Period Flag</v>
      </c>
      <c r="F57" s="31">
        <f t="shared" si="22"/>
        <v>0</v>
      </c>
      <c r="G57" s="31" t="str">
        <f t="shared" si="22"/>
        <v>flag</v>
      </c>
      <c r="H57" s="31">
        <f t="shared" si="22"/>
        <v>5</v>
      </c>
      <c r="I57" s="31">
        <f t="shared" si="22"/>
        <v>0</v>
      </c>
      <c r="J57" s="31">
        <f t="shared" si="22"/>
        <v>0</v>
      </c>
      <c r="K57" s="31">
        <f t="shared" si="22"/>
        <v>0</v>
      </c>
      <c r="L57" s="31">
        <f t="shared" si="22"/>
        <v>0</v>
      </c>
      <c r="M57" s="31">
        <f t="shared" si="22"/>
        <v>0</v>
      </c>
      <c r="N57" s="31">
        <f t="shared" si="22"/>
        <v>0</v>
      </c>
      <c r="O57" s="31">
        <f t="shared" si="22"/>
        <v>1</v>
      </c>
      <c r="P57" s="31">
        <f t="shared" si="22"/>
        <v>1</v>
      </c>
      <c r="Q57" s="31">
        <f t="shared" si="22"/>
        <v>1</v>
      </c>
      <c r="R57" s="31">
        <f t="shared" si="22"/>
        <v>1</v>
      </c>
      <c r="S57" s="31">
        <f t="shared" si="22"/>
        <v>1</v>
      </c>
      <c r="T57" s="31">
        <f t="shared" si="22"/>
        <v>0</v>
      </c>
    </row>
    <row r="58" spans="1:20" x14ac:dyDescent="0.2">
      <c r="E58" s="8" t="s">
        <v>631</v>
      </c>
      <c r="G58" s="31" t="s">
        <v>612</v>
      </c>
      <c r="J58" s="31" t="str">
        <f t="shared" ref="J58:S58" si="23" xml:space="preserve"> IF(J56 = 1, "Pre Fcst", IF(J57 = 1, "Forecast", "Post-Fcst"))</f>
        <v>Pre Fcst</v>
      </c>
      <c r="K58" s="31" t="str">
        <f t="shared" si="23"/>
        <v>Pre Fcst</v>
      </c>
      <c r="L58" s="31" t="str">
        <f t="shared" si="23"/>
        <v>Pre Fcst</v>
      </c>
      <c r="M58" s="31" t="str">
        <f t="shared" si="23"/>
        <v>Pre Fcst</v>
      </c>
      <c r="N58" s="31" t="str">
        <f t="shared" si="23"/>
        <v>Pre Fcst</v>
      </c>
      <c r="O58" s="31" t="str">
        <f t="shared" si="23"/>
        <v>Forecast</v>
      </c>
      <c r="P58" s="31" t="str">
        <f t="shared" si="23"/>
        <v>Forecast</v>
      </c>
      <c r="Q58" s="31" t="str">
        <f t="shared" si="23"/>
        <v>Forecast</v>
      </c>
      <c r="R58" s="31" t="str">
        <f t="shared" si="23"/>
        <v>Forecast</v>
      </c>
      <c r="S58" s="31" t="str">
        <f t="shared" si="23"/>
        <v>Forecast</v>
      </c>
      <c r="T58" s="31" t="str">
        <f xml:space="preserve"> IF(T56 = 1, "Pre Fcst", IF(T57 = 1, "Forecast", "Post-Fcst"))</f>
        <v>Post-Fcst</v>
      </c>
    </row>
    <row r="59" spans="1:20" x14ac:dyDescent="0.2"/>
    <row r="60" spans="1:20" x14ac:dyDescent="0.2"/>
    <row r="61" spans="1:20" s="213" customFormat="1" ht="13.5" x14ac:dyDescent="0.25">
      <c r="A61" s="213" t="s">
        <v>632</v>
      </c>
    </row>
    <row r="62" spans="1:20" x14ac:dyDescent="0.2"/>
    <row r="63" spans="1:20" x14ac:dyDescent="0.2">
      <c r="E63" s="8" t="str">
        <f t="shared" ref="E63:T63" si="24" xml:space="preserve"> E$49</f>
        <v>Last Forecast Period Flag</v>
      </c>
      <c r="F63" s="31">
        <f t="shared" si="24"/>
        <v>0</v>
      </c>
      <c r="G63" s="31" t="str">
        <f t="shared" si="24"/>
        <v>flag</v>
      </c>
      <c r="H63" s="31">
        <f t="shared" si="24"/>
        <v>1</v>
      </c>
      <c r="I63" s="31">
        <f t="shared" si="24"/>
        <v>0</v>
      </c>
      <c r="J63" s="31">
        <f t="shared" si="24"/>
        <v>0</v>
      </c>
      <c r="K63" s="31">
        <f t="shared" si="24"/>
        <v>0</v>
      </c>
      <c r="L63" s="31">
        <f t="shared" si="24"/>
        <v>0</v>
      </c>
      <c r="M63" s="31">
        <f t="shared" si="24"/>
        <v>0</v>
      </c>
      <c r="N63" s="31">
        <f t="shared" si="24"/>
        <v>0</v>
      </c>
      <c r="O63" s="31">
        <f t="shared" si="24"/>
        <v>0</v>
      </c>
      <c r="P63" s="31">
        <f t="shared" si="24"/>
        <v>0</v>
      </c>
      <c r="Q63" s="31">
        <f t="shared" si="24"/>
        <v>0</v>
      </c>
      <c r="R63" s="31">
        <f t="shared" si="24"/>
        <v>0</v>
      </c>
      <c r="S63" s="31">
        <f t="shared" si="24"/>
        <v>1</v>
      </c>
      <c r="T63" s="31">
        <f t="shared" si="24"/>
        <v>0</v>
      </c>
    </row>
    <row r="64" spans="1:20" x14ac:dyDescent="0.2">
      <c r="E64" s="8" t="s">
        <v>633</v>
      </c>
      <c r="G64" s="31" t="s">
        <v>612</v>
      </c>
      <c r="H64" s="31">
        <f xml:space="preserve"> SUM(J64:CA64)</f>
        <v>1</v>
      </c>
      <c r="J64" s="31">
        <f t="shared" ref="J64:T64" si="25" xml:space="preserve"> I63</f>
        <v>0</v>
      </c>
      <c r="K64" s="31">
        <f t="shared" si="25"/>
        <v>0</v>
      </c>
      <c r="L64" s="31">
        <f t="shared" si="25"/>
        <v>0</v>
      </c>
      <c r="M64" s="31">
        <f t="shared" si="25"/>
        <v>0</v>
      </c>
      <c r="N64" s="31">
        <f t="shared" si="25"/>
        <v>0</v>
      </c>
      <c r="O64" s="31">
        <f t="shared" si="25"/>
        <v>0</v>
      </c>
      <c r="P64" s="31">
        <f t="shared" si="25"/>
        <v>0</v>
      </c>
      <c r="Q64" s="31">
        <f t="shared" si="25"/>
        <v>0</v>
      </c>
      <c r="R64" s="31">
        <f t="shared" si="25"/>
        <v>0</v>
      </c>
      <c r="S64" s="31">
        <f t="shared" si="25"/>
        <v>0</v>
      </c>
      <c r="T64" s="31">
        <f t="shared" si="25"/>
        <v>1</v>
      </c>
    </row>
    <row r="65" spans="1:20" x14ac:dyDescent="0.2"/>
    <row r="66" spans="1:20" x14ac:dyDescent="0.2">
      <c r="E66" s="8" t="str">
        <f t="shared" ref="E66:T66" si="26" xml:space="preserve"> E$64</f>
        <v>1st Post Last Forecast Period Flag</v>
      </c>
      <c r="F66" s="31">
        <f t="shared" si="26"/>
        <v>0</v>
      </c>
      <c r="G66" s="31" t="str">
        <f t="shared" si="26"/>
        <v>flag</v>
      </c>
      <c r="H66" s="31">
        <f t="shared" si="26"/>
        <v>1</v>
      </c>
      <c r="I66" s="31">
        <f t="shared" si="26"/>
        <v>0</v>
      </c>
      <c r="J66" s="31">
        <f t="shared" si="26"/>
        <v>0</v>
      </c>
      <c r="K66" s="31">
        <f t="shared" si="26"/>
        <v>0</v>
      </c>
      <c r="L66" s="31">
        <f t="shared" si="26"/>
        <v>0</v>
      </c>
      <c r="M66" s="31">
        <f t="shared" si="26"/>
        <v>0</v>
      </c>
      <c r="N66" s="31">
        <f t="shared" si="26"/>
        <v>0</v>
      </c>
      <c r="O66" s="31">
        <f t="shared" si="26"/>
        <v>0</v>
      </c>
      <c r="P66" s="31">
        <f t="shared" si="26"/>
        <v>0</v>
      </c>
      <c r="Q66" s="31">
        <f t="shared" si="26"/>
        <v>0</v>
      </c>
      <c r="R66" s="31">
        <f t="shared" si="26"/>
        <v>0</v>
      </c>
      <c r="S66" s="31">
        <f t="shared" si="26"/>
        <v>0</v>
      </c>
      <c r="T66" s="31">
        <f t="shared" si="26"/>
        <v>1</v>
      </c>
    </row>
    <row r="67" spans="1:20" x14ac:dyDescent="0.2">
      <c r="E67" s="8" t="s">
        <v>634</v>
      </c>
      <c r="G67" s="31" t="s">
        <v>612</v>
      </c>
      <c r="H67" s="31">
        <f xml:space="preserve"> SUM(J67:CA67)</f>
        <v>1</v>
      </c>
      <c r="J67" s="31">
        <f t="shared" ref="J67:T67" si="27" xml:space="preserve"> I67 + J66</f>
        <v>0</v>
      </c>
      <c r="K67" s="31">
        <f t="shared" si="27"/>
        <v>0</v>
      </c>
      <c r="L67" s="31">
        <f t="shared" si="27"/>
        <v>0</v>
      </c>
      <c r="M67" s="31">
        <f t="shared" si="27"/>
        <v>0</v>
      </c>
      <c r="N67" s="31">
        <f t="shared" si="27"/>
        <v>0</v>
      </c>
      <c r="O67" s="31">
        <f t="shared" si="27"/>
        <v>0</v>
      </c>
      <c r="P67" s="31">
        <f t="shared" si="27"/>
        <v>0</v>
      </c>
      <c r="Q67" s="31">
        <f t="shared" si="27"/>
        <v>0</v>
      </c>
      <c r="R67" s="31">
        <f t="shared" si="27"/>
        <v>0</v>
      </c>
      <c r="S67" s="31">
        <f t="shared" si="27"/>
        <v>0</v>
      </c>
      <c r="T67" s="31">
        <f t="shared" si="27"/>
        <v>1</v>
      </c>
    </row>
    <row r="68" spans="1:20" x14ac:dyDescent="0.2">
      <c r="E68" s="8" t="s">
        <v>635</v>
      </c>
      <c r="F68" s="31">
        <f xml:space="preserve"> SUM(J67:CA67)</f>
        <v>1</v>
      </c>
      <c r="G68" s="31" t="s">
        <v>624</v>
      </c>
    </row>
    <row r="69" spans="1:20" x14ac:dyDescent="0.2"/>
    <row r="70" spans="1:20" x14ac:dyDescent="0.2"/>
    <row r="71" spans="1:20" s="213" customFormat="1" ht="13.5" x14ac:dyDescent="0.25">
      <c r="A71" s="213" t="s">
        <v>636</v>
      </c>
    </row>
    <row r="72" spans="1:20" x14ac:dyDescent="0.2"/>
    <row r="73" spans="1:20" x14ac:dyDescent="0.2">
      <c r="E73" s="8" t="str">
        <f xml:space="preserve"> E$11</f>
        <v>Model Column Total</v>
      </c>
      <c r="F73" s="31">
        <f xml:space="preserve"> F$11</f>
        <v>11</v>
      </c>
      <c r="G73" s="31" t="str">
        <f xml:space="preserve"> G$11</f>
        <v>column</v>
      </c>
    </row>
    <row r="74" spans="1:20" x14ac:dyDescent="0.2">
      <c r="D74" s="24" t="s">
        <v>617</v>
      </c>
      <c r="E74" s="8" t="str">
        <f xml:space="preserve"> E$35</f>
        <v>Pre Forecast Period Total</v>
      </c>
      <c r="F74" s="31">
        <f xml:space="preserve"> F$35</f>
        <v>5</v>
      </c>
      <c r="G74" s="31" t="str">
        <f xml:space="preserve"> G$35</f>
        <v>columns</v>
      </c>
    </row>
    <row r="75" spans="1:20" x14ac:dyDescent="0.2">
      <c r="D75" s="24" t="s">
        <v>617</v>
      </c>
      <c r="E75" s="8" t="str">
        <f xml:space="preserve"> E$54</f>
        <v xml:space="preserve">Forecast Period Total </v>
      </c>
      <c r="F75" s="31">
        <f xml:space="preserve"> F$54</f>
        <v>5</v>
      </c>
      <c r="G75" s="31" t="str">
        <f xml:space="preserve"> G$54</f>
        <v>columns</v>
      </c>
    </row>
    <row r="76" spans="1:20" x14ac:dyDescent="0.2">
      <c r="D76" s="24" t="s">
        <v>617</v>
      </c>
      <c r="E76" s="8" t="str">
        <f xml:space="preserve"> E$68</f>
        <v>Post Forecast Period Total</v>
      </c>
      <c r="F76" s="31">
        <f xml:space="preserve"> F$68</f>
        <v>1</v>
      </c>
      <c r="G76" s="31" t="str">
        <f xml:space="preserve"> G$68</f>
        <v>columns</v>
      </c>
    </row>
    <row r="77" spans="1:20" x14ac:dyDescent="0.2">
      <c r="E77" s="8" t="s">
        <v>637</v>
      </c>
      <c r="F77" s="74">
        <f xml:space="preserve"> IF(F73 - SUM(F74:F76) &lt;&gt; 0, 1, 0)</f>
        <v>0</v>
      </c>
      <c r="G77" s="31" t="s">
        <v>638</v>
      </c>
    </row>
    <row r="78" spans="1:20" x14ac:dyDescent="0.2"/>
    <row r="79" spans="1:20" x14ac:dyDescent="0.2">
      <c r="A79" s="75"/>
      <c r="B79" s="75" t="s">
        <v>639</v>
      </c>
    </row>
    <row r="80" spans="1:20" x14ac:dyDescent="0.2"/>
    <row r="81" spans="1:20" x14ac:dyDescent="0.2">
      <c r="E81" s="296" t="str">
        <f>InpActive!E161</f>
        <v>First modelling column financial year number</v>
      </c>
      <c r="F81" s="298">
        <f>InpActive!F161</f>
        <v>2016</v>
      </c>
      <c r="G81" s="299" t="str">
        <f>InpActive!G161</f>
        <v>year</v>
      </c>
    </row>
    <row r="82" spans="1:20" x14ac:dyDescent="0.2">
      <c r="E82" s="296" t="str">
        <f>InpActive!E162</f>
        <v>Financial year end month number</v>
      </c>
      <c r="F82" s="299">
        <f>InpActive!F162</f>
        <v>3</v>
      </c>
      <c r="G82" s="299" t="str">
        <f>InpActive!G162</f>
        <v>month #</v>
      </c>
    </row>
    <row r="83" spans="1:20" s="56" customFormat="1" x14ac:dyDescent="0.2">
      <c r="A83" s="52"/>
      <c r="B83" s="53"/>
      <c r="C83" s="54"/>
      <c r="D83" s="55"/>
      <c r="E83" s="8" t="str">
        <f t="shared" ref="E83:T83" si="28" xml:space="preserve"> E$22</f>
        <v>Model Period END</v>
      </c>
      <c r="F83" s="56">
        <f t="shared" si="28"/>
        <v>0</v>
      </c>
      <c r="G83" s="56" t="str">
        <f t="shared" si="28"/>
        <v>date</v>
      </c>
      <c r="H83" s="56">
        <f t="shared" si="28"/>
        <v>0</v>
      </c>
      <c r="I83" s="56">
        <f t="shared" si="28"/>
        <v>0</v>
      </c>
      <c r="J83" s="56">
        <f t="shared" si="28"/>
        <v>42460</v>
      </c>
      <c r="K83" s="56">
        <f t="shared" si="28"/>
        <v>42825</v>
      </c>
      <c r="L83" s="56">
        <f t="shared" si="28"/>
        <v>43190</v>
      </c>
      <c r="M83" s="56">
        <f t="shared" si="28"/>
        <v>43555</v>
      </c>
      <c r="N83" s="56">
        <f t="shared" si="28"/>
        <v>43921</v>
      </c>
      <c r="O83" s="56">
        <f t="shared" si="28"/>
        <v>44286</v>
      </c>
      <c r="P83" s="56">
        <f t="shared" si="28"/>
        <v>44651</v>
      </c>
      <c r="Q83" s="56">
        <f t="shared" si="28"/>
        <v>45016</v>
      </c>
      <c r="R83" s="56">
        <f t="shared" si="28"/>
        <v>45382</v>
      </c>
      <c r="S83" s="56">
        <f t="shared" si="28"/>
        <v>45747</v>
      </c>
      <c r="T83" s="56">
        <f t="shared" si="28"/>
        <v>46112</v>
      </c>
    </row>
    <row r="84" spans="1:20" x14ac:dyDescent="0.2">
      <c r="E84" s="8" t="str">
        <f t="shared" ref="E84:T84" si="29" xml:space="preserve"> E$14</f>
        <v>First model column flag</v>
      </c>
      <c r="F84" s="31">
        <f t="shared" si="29"/>
        <v>0</v>
      </c>
      <c r="G84" s="31" t="str">
        <f t="shared" si="29"/>
        <v>flag</v>
      </c>
      <c r="H84" s="31">
        <f t="shared" si="29"/>
        <v>1</v>
      </c>
      <c r="I84" s="31">
        <f t="shared" si="29"/>
        <v>0</v>
      </c>
      <c r="J84" s="31">
        <f t="shared" si="29"/>
        <v>1</v>
      </c>
      <c r="K84" s="31">
        <f t="shared" si="29"/>
        <v>0</v>
      </c>
      <c r="L84" s="31">
        <f t="shared" si="29"/>
        <v>0</v>
      </c>
      <c r="M84" s="31">
        <f t="shared" si="29"/>
        <v>0</v>
      </c>
      <c r="N84" s="31">
        <f t="shared" si="29"/>
        <v>0</v>
      </c>
      <c r="O84" s="31">
        <f t="shared" si="29"/>
        <v>0</v>
      </c>
      <c r="P84" s="31">
        <f t="shared" si="29"/>
        <v>0</v>
      </c>
      <c r="Q84" s="31">
        <f t="shared" si="29"/>
        <v>0</v>
      </c>
      <c r="R84" s="31">
        <f t="shared" si="29"/>
        <v>0</v>
      </c>
      <c r="S84" s="31">
        <f t="shared" si="29"/>
        <v>0</v>
      </c>
      <c r="T84" s="31">
        <f t="shared" si="29"/>
        <v>0</v>
      </c>
    </row>
    <row r="85" spans="1:20" s="58" customFormat="1" x14ac:dyDescent="0.2">
      <c r="A85" s="21"/>
      <c r="B85" s="22"/>
      <c r="C85" s="23"/>
      <c r="D85" s="24"/>
      <c r="E85" s="57" t="s">
        <v>640</v>
      </c>
      <c r="G85" s="58" t="s">
        <v>641</v>
      </c>
      <c r="J85" s="288">
        <f xml:space="preserve"> IF(J84 = 1, $F81, IF(J83 &gt; (DATE(I85, $F82 + 1, 1) - 1), I85 + 1, I85))</f>
        <v>2016</v>
      </c>
      <c r="K85" s="288">
        <f t="shared" ref="K85:T85" si="30" xml:space="preserve"> IF(K84 = 1, $F81, IF(K83 &gt; (DATE(J85, $F82 + 1, 1) - 1), J85 + 1, J85))</f>
        <v>2017</v>
      </c>
      <c r="L85" s="288">
        <f t="shared" si="30"/>
        <v>2018</v>
      </c>
      <c r="M85" s="288">
        <f t="shared" si="30"/>
        <v>2019</v>
      </c>
      <c r="N85" s="288">
        <f t="shared" si="30"/>
        <v>2020</v>
      </c>
      <c r="O85" s="288">
        <f t="shared" si="30"/>
        <v>2021</v>
      </c>
      <c r="P85" s="288">
        <f t="shared" si="30"/>
        <v>2022</v>
      </c>
      <c r="Q85" s="288">
        <f t="shared" si="30"/>
        <v>2023</v>
      </c>
      <c r="R85" s="288">
        <f t="shared" si="30"/>
        <v>2024</v>
      </c>
      <c r="S85" s="288">
        <f t="shared" si="30"/>
        <v>2025</v>
      </c>
      <c r="T85" s="288">
        <f t="shared" si="30"/>
        <v>2026</v>
      </c>
    </row>
    <row r="86" spans="1:20" x14ac:dyDescent="0.2"/>
    <row r="87" spans="1:20" s="212" customFormat="1" ht="13.5" x14ac:dyDescent="0.25">
      <c r="A87" s="212" t="s">
        <v>513</v>
      </c>
    </row>
  </sheetData>
  <conditionalFormatting sqref="F77">
    <cfRule type="cellIs" dxfId="49" priority="15" stopIfTrue="1" operator="notEqual">
      <formula>0</formula>
    </cfRule>
    <cfRule type="cellIs" dxfId="48" priority="16" stopIfTrue="1" operator="equal">
      <formula>""</formula>
    </cfRule>
  </conditionalFormatting>
  <conditionalFormatting sqref="J3:CA3">
    <cfRule type="cellIs" dxfId="47" priority="1" operator="equal">
      <formula>"Post-Fcst"</formula>
    </cfRule>
    <cfRule type="cellIs" dxfId="46" priority="2" operator="equal">
      <formula>"Forecast"</formula>
    </cfRule>
    <cfRule type="cellIs" dxfId="45" priority="3" operator="equal">
      <formula>"Pre Fcst"</formula>
    </cfRule>
  </conditionalFormatting>
  <pageMargins left="0.70866141732283472" right="0.70866141732283472" top="0.74803149606299213" bottom="0.74803149606299213" header="0.31496062992125984" footer="0.31496062992125984"/>
  <pageSetup paperSize="9" scale="44"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outlinePr summaryBelow="0" summaryRight="0"/>
    <pageSetUpPr fitToPage="1"/>
  </sheetPr>
  <dimension ref="A1:T19"/>
  <sheetViews>
    <sheetView showGridLines="0" zoomScaleNormal="100" workbookViewId="0">
      <pane xSplit="9" ySplit="5" topLeftCell="J6" activePane="bottomRight" state="frozen"/>
      <selection pane="topRight"/>
      <selection pane="bottomLeft"/>
      <selection pane="bottomRight"/>
    </sheetView>
  </sheetViews>
  <sheetFormatPr defaultColWidth="0" defaultRowHeight="12.75" zeroHeight="1" x14ac:dyDescent="0.2"/>
  <cols>
    <col min="1" max="1" width="1.625" style="98" customWidth="1"/>
    <col min="2" max="2" width="1.625" style="142" customWidth="1"/>
    <col min="3" max="3" width="1.625" style="100" customWidth="1"/>
    <col min="4" max="4" width="1.625" style="90" customWidth="1"/>
    <col min="5" max="5" width="45.625" style="90" customWidth="1"/>
    <col min="6" max="7" width="15.625" style="90" customWidth="1"/>
    <col min="8" max="8" width="15.625" style="31" customWidth="1"/>
    <col min="9" max="9" width="2.625" style="31" customWidth="1"/>
    <col min="10" max="20" width="9.625" style="31" customWidth="1"/>
    <col min="21" max="16384" width="0" style="31" hidden="1"/>
  </cols>
  <sheetData>
    <row r="1" spans="1:20" s="105" customFormat="1" ht="44.25" x14ac:dyDescent="0.2">
      <c r="A1" s="135" t="str">
        <f ca="1" xml:space="preserve"> RIGHT(CELL("filename", $A$1), LEN(CELL("filename", $A$1)) - SEARCH("]", CELL("filename", $A$1)))</f>
        <v>Index</v>
      </c>
      <c r="B1" s="136"/>
      <c r="C1" s="137"/>
      <c r="D1" s="133"/>
      <c r="E1" s="133"/>
      <c r="F1" s="133"/>
      <c r="G1" s="133"/>
      <c r="H1" s="416" t="str">
        <f>InpActive!F9</f>
        <v>Bristol Water</v>
      </c>
      <c r="I1" s="104"/>
      <c r="J1" s="104"/>
      <c r="K1" s="104"/>
      <c r="L1" s="104"/>
      <c r="M1" s="104"/>
      <c r="N1" s="104"/>
      <c r="O1" s="104"/>
      <c r="P1" s="104"/>
      <c r="Q1" s="104"/>
      <c r="R1" s="104"/>
      <c r="S1" s="104"/>
      <c r="T1" s="104"/>
    </row>
    <row r="2" spans="1:20" s="15" customFormat="1" x14ac:dyDescent="0.2">
      <c r="A2" s="138"/>
      <c r="B2" s="139"/>
      <c r="C2" s="140"/>
      <c r="D2" s="141"/>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20" customFormat="1" x14ac:dyDescent="0.2">
      <c r="A3" s="134"/>
      <c r="B3" s="139"/>
      <c r="C3" s="140"/>
      <c r="D3" s="141"/>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1" customFormat="1" x14ac:dyDescent="0.2">
      <c r="A4" s="134"/>
      <c r="B4" s="139"/>
      <c r="C4" s="140"/>
      <c r="D4" s="141"/>
      <c r="E4" s="123" t="str">
        <f>Time!E$85</f>
        <v>Financial Year Ending</v>
      </c>
      <c r="F4" s="123"/>
      <c r="G4" s="123"/>
      <c r="H4" s="119"/>
      <c r="I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30" customFormat="1" x14ac:dyDescent="0.2">
      <c r="A5" s="134"/>
      <c r="B5" s="139"/>
      <c r="C5" s="140"/>
      <c r="D5" s="141"/>
      <c r="E5" s="123" t="str">
        <f>Time!E$10</f>
        <v>Model column counter</v>
      </c>
      <c r="F5" s="134" t="s">
        <v>514</v>
      </c>
      <c r="G5" s="134" t="s">
        <v>133</v>
      </c>
      <c r="H5" s="20" t="s">
        <v>515</v>
      </c>
      <c r="I5" s="25"/>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175" customFormat="1" x14ac:dyDescent="0.2">
      <c r="B6" s="176"/>
      <c r="C6" s="177"/>
      <c r="D6" s="178"/>
      <c r="E6" s="165"/>
      <c r="I6" s="165"/>
      <c r="J6" s="165"/>
      <c r="K6" s="165"/>
      <c r="L6" s="165"/>
      <c r="M6" s="165"/>
      <c r="N6" s="165"/>
      <c r="O6" s="165"/>
      <c r="P6" s="165"/>
      <c r="Q6" s="165"/>
      <c r="R6" s="165"/>
      <c r="S6" s="165"/>
      <c r="T6" s="165"/>
    </row>
    <row r="7" spans="1:20" s="213" customFormat="1" ht="13.5" x14ac:dyDescent="0.25">
      <c r="A7" s="213" t="s">
        <v>34</v>
      </c>
    </row>
    <row r="8" spans="1:20" s="157" customFormat="1" ht="14.25" x14ac:dyDescent="0.2">
      <c r="A8" s="158"/>
      <c r="B8" s="159"/>
      <c r="C8" s="188"/>
      <c r="D8" s="189"/>
      <c r="H8" s="193"/>
    </row>
    <row r="9" spans="1:20" s="157" customFormat="1" x14ac:dyDescent="0.2">
      <c r="A9" s="158"/>
      <c r="B9" s="159"/>
      <c r="C9" s="159"/>
      <c r="D9" s="158"/>
      <c r="E9" s="300" t="str">
        <f>Time!E$10</f>
        <v>Model column counter</v>
      </c>
      <c r="G9" s="300" t="str">
        <f>Time!G$10</f>
        <v>counter</v>
      </c>
      <c r="J9" s="301">
        <f>Time!J$10</f>
        <v>1</v>
      </c>
      <c r="K9" s="301">
        <f>Time!K$10</f>
        <v>2</v>
      </c>
      <c r="L9" s="301">
        <f>Time!L$10</f>
        <v>3</v>
      </c>
      <c r="M9" s="301">
        <f>Time!M$10</f>
        <v>4</v>
      </c>
      <c r="N9" s="301">
        <f>Time!N$10</f>
        <v>5</v>
      </c>
      <c r="O9" s="301">
        <f>Time!O$10</f>
        <v>6</v>
      </c>
      <c r="P9" s="301">
        <f>Time!P$10</f>
        <v>7</v>
      </c>
      <c r="Q9" s="301">
        <f>Time!Q$10</f>
        <v>8</v>
      </c>
      <c r="R9" s="301">
        <f>Time!R$10</f>
        <v>9</v>
      </c>
      <c r="S9" s="301">
        <f>Time!S$10</f>
        <v>10</v>
      </c>
      <c r="T9" s="301">
        <f>Time!T$10</f>
        <v>11</v>
      </c>
    </row>
    <row r="10" spans="1:20" x14ac:dyDescent="0.2">
      <c r="A10" s="21"/>
      <c r="B10" s="22"/>
      <c r="C10" s="23"/>
      <c r="D10" s="24"/>
      <c r="E10" s="302" t="s">
        <v>642</v>
      </c>
      <c r="F10" s="31"/>
      <c r="G10" s="303" t="s">
        <v>612</v>
      </c>
      <c r="J10" s="303">
        <f>IF(J9&gt;2,1,0)</f>
        <v>0</v>
      </c>
      <c r="K10" s="303">
        <f t="shared" ref="K10:T10" si="0">IF(K9&gt;2,1,0)</f>
        <v>0</v>
      </c>
      <c r="L10" s="303">
        <f t="shared" si="0"/>
        <v>1</v>
      </c>
      <c r="M10" s="303">
        <f t="shared" si="0"/>
        <v>1</v>
      </c>
      <c r="N10" s="303">
        <f t="shared" si="0"/>
        <v>1</v>
      </c>
      <c r="O10" s="303">
        <f t="shared" si="0"/>
        <v>1</v>
      </c>
      <c r="P10" s="303">
        <f t="shared" si="0"/>
        <v>1</v>
      </c>
      <c r="Q10" s="303">
        <f t="shared" si="0"/>
        <v>1</v>
      </c>
      <c r="R10" s="303">
        <f t="shared" si="0"/>
        <v>1</v>
      </c>
      <c r="S10" s="303">
        <f t="shared" si="0"/>
        <v>1</v>
      </c>
      <c r="T10" s="303">
        <f t="shared" si="0"/>
        <v>1</v>
      </c>
    </row>
    <row r="11" spans="1:20" s="163" customFormat="1" x14ac:dyDescent="0.2">
      <c r="A11" s="161"/>
      <c r="B11" s="159"/>
      <c r="C11" s="188"/>
      <c r="D11" s="189"/>
      <c r="E11" s="304" t="str">
        <f>InpActive!E85</f>
        <v>November CPIH Index</v>
      </c>
      <c r="G11" s="304" t="str">
        <f>InpActive!G85</f>
        <v>Index</v>
      </c>
      <c r="J11" s="304">
        <f>InpActive!J85</f>
        <v>100.3</v>
      </c>
      <c r="K11" s="304">
        <f>InpActive!K85</f>
        <v>101.8</v>
      </c>
      <c r="L11" s="304">
        <f>InpActive!L85</f>
        <v>104.7</v>
      </c>
      <c r="M11" s="304">
        <f>InpActive!M85</f>
        <v>106.9</v>
      </c>
      <c r="N11" s="304">
        <f>InpActive!N85</f>
        <v>108.5</v>
      </c>
      <c r="O11" s="304">
        <f>InpActive!O85</f>
        <v>109.1</v>
      </c>
      <c r="P11" s="304">
        <f>InpActive!P85</f>
        <v>114.1</v>
      </c>
      <c r="Q11" s="304">
        <f>InpActive!Q85</f>
        <v>124.8</v>
      </c>
      <c r="R11" s="304">
        <f>InpActive!R85</f>
        <v>130</v>
      </c>
      <c r="S11" s="304">
        <f>InpActive!S85</f>
        <v>133.25</v>
      </c>
      <c r="T11" s="304">
        <f>InpActive!T85</f>
        <v>0</v>
      </c>
    </row>
    <row r="12" spans="1:20" s="328" customFormat="1" x14ac:dyDescent="0.2">
      <c r="A12" s="351"/>
      <c r="B12" s="352"/>
      <c r="C12" s="306"/>
      <c r="D12" s="265"/>
      <c r="E12" s="305" t="s">
        <v>643</v>
      </c>
      <c r="F12" s="305"/>
      <c r="G12" s="305" t="s">
        <v>554</v>
      </c>
      <c r="H12" s="305"/>
      <c r="I12" s="305"/>
      <c r="J12" s="305">
        <f>IF(AND(I11&lt;&gt;0,J10),(I11/H11-1),0)</f>
        <v>0</v>
      </c>
      <c r="K12" s="305">
        <f t="shared" ref="K12:T12" si="1">IF(AND(J11&lt;&gt;0,K10),(J11/I11-1),0)</f>
        <v>0</v>
      </c>
      <c r="L12" s="305">
        <f t="shared" si="1"/>
        <v>1.4955134596211339E-2</v>
      </c>
      <c r="M12" s="305">
        <f t="shared" si="1"/>
        <v>2.8487229862475427E-2</v>
      </c>
      <c r="N12" s="305">
        <f t="shared" si="1"/>
        <v>2.1012416427889313E-2</v>
      </c>
      <c r="O12" s="305">
        <f t="shared" si="1"/>
        <v>1.4967259120673537E-2</v>
      </c>
      <c r="P12" s="305">
        <f>IF(AND(O11&lt;&gt;0,P10),(O11/N11-1),0)</f>
        <v>5.5299539170505785E-3</v>
      </c>
      <c r="Q12" s="305">
        <f t="shared" si="1"/>
        <v>4.5829514207149424E-2</v>
      </c>
      <c r="R12" s="305">
        <f t="shared" si="1"/>
        <v>9.3777388255915861E-2</v>
      </c>
      <c r="S12" s="305">
        <f t="shared" si="1"/>
        <v>4.1666666666666741E-2</v>
      </c>
      <c r="T12" s="305">
        <f t="shared" si="1"/>
        <v>2.4999999999999911E-2</v>
      </c>
    </row>
    <row r="13" spans="1:20" s="157" customFormat="1" x14ac:dyDescent="0.2">
      <c r="A13" s="158"/>
      <c r="B13" s="159"/>
      <c r="C13" s="188"/>
      <c r="D13" s="189"/>
      <c r="E13" s="300"/>
      <c r="G13" s="300"/>
      <c r="L13" s="300"/>
      <c r="M13" s="300"/>
      <c r="N13" s="300"/>
      <c r="O13" s="300"/>
      <c r="P13" s="300"/>
      <c r="Q13" s="300"/>
      <c r="R13" s="300"/>
      <c r="S13" s="300"/>
      <c r="T13" s="300"/>
    </row>
    <row r="14" spans="1:20" s="157" customFormat="1" x14ac:dyDescent="0.2">
      <c r="A14" s="158"/>
      <c r="B14" s="159"/>
      <c r="C14" s="188"/>
      <c r="D14" s="189"/>
      <c r="E14" s="300" t="str">
        <f>E10</f>
        <v>Column greater than 2?</v>
      </c>
      <c r="F14" s="300">
        <f t="shared" ref="F14:T14" si="2">F10</f>
        <v>0</v>
      </c>
      <c r="G14" s="300" t="str">
        <f t="shared" si="2"/>
        <v>flag</v>
      </c>
      <c r="H14" s="300">
        <f t="shared" si="2"/>
        <v>0</v>
      </c>
      <c r="I14" s="300">
        <f t="shared" si="2"/>
        <v>0</v>
      </c>
      <c r="J14" s="301">
        <f t="shared" si="2"/>
        <v>0</v>
      </c>
      <c r="K14" s="301">
        <f t="shared" si="2"/>
        <v>0</v>
      </c>
      <c r="L14" s="301">
        <f t="shared" si="2"/>
        <v>1</v>
      </c>
      <c r="M14" s="301">
        <f t="shared" si="2"/>
        <v>1</v>
      </c>
      <c r="N14" s="301">
        <f t="shared" si="2"/>
        <v>1</v>
      </c>
      <c r="O14" s="301">
        <f t="shared" si="2"/>
        <v>1</v>
      </c>
      <c r="P14" s="301">
        <f t="shared" si="2"/>
        <v>1</v>
      </c>
      <c r="Q14" s="301">
        <f t="shared" si="2"/>
        <v>1</v>
      </c>
      <c r="R14" s="301">
        <f t="shared" si="2"/>
        <v>1</v>
      </c>
      <c r="S14" s="301">
        <f t="shared" si="2"/>
        <v>1</v>
      </c>
      <c r="T14" s="301">
        <f t="shared" si="2"/>
        <v>1</v>
      </c>
    </row>
    <row r="15" spans="1:20" s="163" customFormat="1" x14ac:dyDescent="0.2">
      <c r="A15" s="161"/>
      <c r="B15" s="159"/>
      <c r="C15" s="306"/>
      <c r="D15" s="189"/>
      <c r="E15" s="304" t="str">
        <f>InpActive!E85</f>
        <v>November CPIH Index</v>
      </c>
      <c r="G15" s="304" t="str">
        <f>InpActive!G85</f>
        <v>Index</v>
      </c>
      <c r="J15" s="304">
        <f>InpActive!J85</f>
        <v>100.3</v>
      </c>
      <c r="K15" s="304">
        <f>InpActive!K85</f>
        <v>101.8</v>
      </c>
      <c r="L15" s="304">
        <f>InpActive!L85</f>
        <v>104.7</v>
      </c>
      <c r="M15" s="304">
        <f>InpActive!M85</f>
        <v>106.9</v>
      </c>
      <c r="N15" s="304">
        <f>InpActive!N85</f>
        <v>108.5</v>
      </c>
      <c r="O15" s="304">
        <f>InpActive!O85</f>
        <v>109.1</v>
      </c>
      <c r="P15" s="304">
        <f>InpActive!P85</f>
        <v>114.1</v>
      </c>
      <c r="Q15" s="304">
        <f>InpActive!Q85</f>
        <v>124.8</v>
      </c>
      <c r="R15" s="304">
        <f>InpActive!R85</f>
        <v>130</v>
      </c>
      <c r="S15" s="304">
        <f>InpActive!S85</f>
        <v>133.25</v>
      </c>
      <c r="T15" s="304">
        <f>InpActive!T85</f>
        <v>0</v>
      </c>
    </row>
    <row r="16" spans="1:20" s="328" customFormat="1" x14ac:dyDescent="0.2">
      <c r="A16" s="351"/>
      <c r="B16" s="352"/>
      <c r="C16" s="306"/>
      <c r="D16" s="265"/>
      <c r="E16" s="305" t="s">
        <v>644</v>
      </c>
      <c r="F16" s="305"/>
      <c r="G16" s="305" t="s">
        <v>554</v>
      </c>
      <c r="H16" s="305"/>
      <c r="I16" s="305"/>
      <c r="J16" s="305">
        <f t="shared" ref="J16:K16" si="3">IF(AND(I15&lt;&gt;0,J14),I15/$K15,I16)</f>
        <v>0</v>
      </c>
      <c r="K16" s="305">
        <f t="shared" si="3"/>
        <v>0</v>
      </c>
      <c r="L16" s="305">
        <f>IF(AND(K15&lt;&gt;0,L14),K15/$K15,K16)</f>
        <v>1</v>
      </c>
      <c r="M16" s="305">
        <f t="shared" ref="M16:T16" si="4">IF(AND(L15&lt;&gt;0,M14),L15/$K15,L16)</f>
        <v>1.0284872298624754</v>
      </c>
      <c r="N16" s="305">
        <f t="shared" si="4"/>
        <v>1.0500982318271121</v>
      </c>
      <c r="O16" s="305">
        <f t="shared" si="4"/>
        <v>1.0658153241650294</v>
      </c>
      <c r="P16" s="305">
        <f>IF(AND(O15&lt;&gt;0,P14),O15/$K15,O16)</f>
        <v>1.0717092337917484</v>
      </c>
      <c r="Q16" s="305">
        <f t="shared" si="4"/>
        <v>1.1208251473477406</v>
      </c>
      <c r="R16" s="305">
        <f t="shared" si="4"/>
        <v>1.2259332023575638</v>
      </c>
      <c r="S16" s="305">
        <f t="shared" si="4"/>
        <v>1.2770137524557956</v>
      </c>
      <c r="T16" s="305">
        <f t="shared" si="4"/>
        <v>1.3089390962671905</v>
      </c>
    </row>
    <row r="17" spans="1:20" s="328" customFormat="1" x14ac:dyDescent="0.2">
      <c r="B17" s="353"/>
      <c r="C17" s="353"/>
      <c r="E17" s="305"/>
      <c r="F17" s="354"/>
      <c r="G17" s="305"/>
      <c r="H17" s="305"/>
      <c r="I17" s="305"/>
      <c r="L17" s="305"/>
      <c r="M17" s="305"/>
      <c r="N17" s="305"/>
      <c r="O17" s="305"/>
      <c r="P17" s="305"/>
      <c r="Q17" s="305"/>
      <c r="R17" s="305"/>
      <c r="S17" s="305"/>
      <c r="T17" s="305"/>
    </row>
    <row r="18" spans="1:20" s="157" customFormat="1" x14ac:dyDescent="0.2">
      <c r="B18" s="225"/>
      <c r="C18" s="225"/>
    </row>
    <row r="19" spans="1:20" s="212" customFormat="1" ht="13.5" x14ac:dyDescent="0.25">
      <c r="A19" s="212" t="s">
        <v>513</v>
      </c>
    </row>
  </sheetData>
  <conditionalFormatting sqref="J3:T3">
    <cfRule type="cellIs" dxfId="44" priority="1" operator="equal">
      <formula>"Post-Fcst"</formula>
    </cfRule>
    <cfRule type="cellIs" dxfId="43" priority="2" operator="equal">
      <formula>"Forecast"</formula>
    </cfRule>
    <cfRule type="cellIs" dxfId="42" priority="3" operator="equal">
      <formula>"Pre Fcst"</formula>
    </cfRule>
  </conditionalFormatting>
  <pageMargins left="0.70866141732283472" right="0.70866141732283472" top="0.74803149606299213" bottom="0.74803149606299213" header="0.31496062992125984" footer="0.31496062992125984"/>
  <pageSetup paperSize="9" scale="58"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pageSetUpPr fitToPage="1"/>
  </sheetPr>
  <dimension ref="A1:M151"/>
  <sheetViews>
    <sheetView showGridLines="0" zoomScaleNormal="100" workbookViewId="0">
      <pane ySplit="2" topLeftCell="A3" activePane="bottomLeft" state="frozen"/>
      <selection pane="bottomLeft"/>
    </sheetView>
  </sheetViews>
  <sheetFormatPr defaultColWidth="0" defaultRowHeight="12.75" zeroHeight="1" x14ac:dyDescent="0.2"/>
  <cols>
    <col min="1" max="4" width="1.625" style="112" customWidth="1"/>
    <col min="5" max="5" width="75.125" style="112" bestFit="1" customWidth="1"/>
    <col min="6" max="6" width="15.625" style="112" customWidth="1"/>
    <col min="7" max="7" width="30.625" style="112" customWidth="1"/>
    <col min="8" max="8" width="15.625" style="247" customWidth="1"/>
    <col min="9" max="9" width="2.625" style="4" customWidth="1"/>
    <col min="10" max="13" width="0" style="4" hidden="1" customWidth="1"/>
    <col min="14" max="16384" width="9.625" style="4" hidden="1"/>
  </cols>
  <sheetData>
    <row r="1" spans="1:9" s="124" customFormat="1" ht="29.25" x14ac:dyDescent="0.2">
      <c r="A1" s="124" t="str">
        <f ca="1" xml:space="preserve"> RIGHT(CELL("filename", $A$1), LEN(CELL("filename", $A$1)) - SEARCH("]", CELL("filename", $A$1)))</f>
        <v>Abatements and deferrals</v>
      </c>
      <c r="H1" s="417" t="str">
        <f>InpActive!F9</f>
        <v>Bristol Water</v>
      </c>
    </row>
    <row r="2" spans="1:9" s="78" customFormat="1" x14ac:dyDescent="0.2">
      <c r="A2" s="125"/>
      <c r="B2" s="125"/>
      <c r="C2" s="125"/>
      <c r="D2" s="125"/>
      <c r="E2" s="125"/>
      <c r="F2" s="152" t="s">
        <v>514</v>
      </c>
      <c r="G2" s="152" t="s">
        <v>133</v>
      </c>
      <c r="H2" s="287" t="s">
        <v>515</v>
      </c>
    </row>
    <row r="3" spans="1:9" s="78" customFormat="1" x14ac:dyDescent="0.2">
      <c r="A3" s="125"/>
      <c r="B3" s="125"/>
      <c r="C3" s="125"/>
      <c r="D3" s="125"/>
      <c r="E3" s="125"/>
      <c r="F3" s="152"/>
      <c r="G3" s="152"/>
      <c r="H3" s="287"/>
    </row>
    <row r="4" spans="1:9" s="213" customFormat="1" ht="13.5" x14ac:dyDescent="0.25">
      <c r="A4" s="213" t="s">
        <v>645</v>
      </c>
    </row>
    <row r="5" spans="1:9" s="82" customFormat="1" x14ac:dyDescent="0.2">
      <c r="A5" s="79"/>
      <c r="B5" s="126"/>
      <c r="C5" s="126"/>
      <c r="D5" s="127"/>
      <c r="E5" s="80"/>
      <c r="F5" s="81"/>
      <c r="G5" s="80"/>
      <c r="H5" s="244"/>
      <c r="I5" s="83"/>
    </row>
    <row r="6" spans="1:9" s="82" customFormat="1" x14ac:dyDescent="0.2">
      <c r="A6" s="79"/>
      <c r="B6" s="80"/>
      <c r="C6" s="308" t="s">
        <v>646</v>
      </c>
      <c r="D6" s="127"/>
      <c r="E6" s="80"/>
      <c r="F6" s="81"/>
      <c r="G6" s="80"/>
      <c r="H6" s="244"/>
      <c r="I6" s="83"/>
    </row>
    <row r="7" spans="1:9" s="82" customFormat="1" x14ac:dyDescent="0.2">
      <c r="A7" s="79"/>
      <c r="B7" s="126"/>
      <c r="C7" s="126"/>
      <c r="D7" s="127"/>
      <c r="E7" s="80"/>
      <c r="F7" s="81"/>
      <c r="G7" s="80"/>
      <c r="H7" s="244"/>
      <c r="I7" s="83"/>
    </row>
    <row r="8" spans="1:9" s="2" customFormat="1" x14ac:dyDescent="0.2">
      <c r="A8" s="128"/>
      <c r="B8" s="128"/>
      <c r="C8" s="128"/>
      <c r="D8" s="309" t="str">
        <f>InpActive!D20</f>
        <v>Net ODI payments (by price control)</v>
      </c>
      <c r="E8" s="128"/>
      <c r="F8" s="245"/>
      <c r="G8" s="128"/>
    </row>
    <row r="9" spans="1:9" s="2" customFormat="1" x14ac:dyDescent="0.2">
      <c r="A9" s="128"/>
      <c r="B9" s="128"/>
      <c r="C9" s="128"/>
      <c r="D9" s="128"/>
      <c r="E9" s="310" t="str">
        <f>InpActive!E21</f>
        <v>Net ODI payments - water resources</v>
      </c>
      <c r="F9" s="311">
        <f>InpActive!F21</f>
        <v>3.372650000000002E-2</v>
      </c>
      <c r="G9" s="310" t="str">
        <f>InpActive!G21</f>
        <v>£m (2017-18 FYA CPIH prices)</v>
      </c>
      <c r="H9" s="312"/>
    </row>
    <row r="10" spans="1:9" s="2" customFormat="1" x14ac:dyDescent="0.2">
      <c r="A10" s="128"/>
      <c r="B10" s="128"/>
      <c r="C10" s="128"/>
      <c r="D10" s="128"/>
      <c r="E10" s="310" t="str">
        <f>InpActive!E22</f>
        <v>Net ODI payments - water network plus</v>
      </c>
      <c r="F10" s="311">
        <f>InpActive!F22</f>
        <v>-2.544292833335513</v>
      </c>
      <c r="G10" s="310" t="str">
        <f>InpActive!G22</f>
        <v>£m (2017-18 FYA CPIH prices)</v>
      </c>
      <c r="H10" s="312"/>
    </row>
    <row r="11" spans="1:9" s="2" customFormat="1" x14ac:dyDescent="0.2">
      <c r="A11" s="128"/>
      <c r="B11" s="128"/>
      <c r="C11" s="128"/>
      <c r="D11" s="128"/>
      <c r="E11" s="310" t="str">
        <f>InpActive!E23</f>
        <v>Net ODI payments - wastewater network plus</v>
      </c>
      <c r="F11" s="311">
        <f>InpActive!F23</f>
        <v>0</v>
      </c>
      <c r="G11" s="310" t="str">
        <f>InpActive!G23</f>
        <v>£m (2017-18 FYA CPIH prices)</v>
      </c>
      <c r="H11" s="312"/>
    </row>
    <row r="12" spans="1:9" s="2" customFormat="1" x14ac:dyDescent="0.2">
      <c r="A12" s="128"/>
      <c r="B12" s="128"/>
      <c r="C12" s="128"/>
      <c r="D12" s="128"/>
      <c r="E12" s="310" t="str">
        <f>InpActive!E24</f>
        <v>Net ODI payments - bioresources (sludge)</v>
      </c>
      <c r="F12" s="311">
        <f>InpActive!F24</f>
        <v>0</v>
      </c>
      <c r="G12" s="310" t="str">
        <f>InpActive!G24</f>
        <v>£m (2017-18 FYA CPIH prices)</v>
      </c>
      <c r="H12" s="312"/>
    </row>
    <row r="13" spans="1:9" s="2" customFormat="1" x14ac:dyDescent="0.2">
      <c r="A13" s="128"/>
      <c r="B13" s="128"/>
      <c r="C13" s="128"/>
      <c r="D13" s="128"/>
      <c r="E13" s="310" t="str">
        <f>InpActive!E25</f>
        <v>Net ODI payments - residential retail</v>
      </c>
      <c r="F13" s="311">
        <f>InpActive!F25</f>
        <v>4.1400000000000034E-2</v>
      </c>
      <c r="G13" s="310" t="str">
        <f>InpActive!G25</f>
        <v>£m (2017-18 FYA CPIH prices)</v>
      </c>
      <c r="H13" s="312"/>
    </row>
    <row r="14" spans="1:9" s="2" customFormat="1" x14ac:dyDescent="0.2">
      <c r="A14" s="128"/>
      <c r="B14" s="128"/>
      <c r="C14" s="128"/>
      <c r="D14" s="128"/>
      <c r="E14" s="310" t="str">
        <f>InpActive!E26</f>
        <v>Net ODI payments - business retail</v>
      </c>
      <c r="F14" s="311">
        <f>InpActive!F26</f>
        <v>0</v>
      </c>
      <c r="G14" s="310" t="str">
        <f>InpActive!G26</f>
        <v>£m (2017-18 FYA CPIH prices)</v>
      </c>
      <c r="H14" s="312"/>
    </row>
    <row r="15" spans="1:9" s="2" customFormat="1" x14ac:dyDescent="0.2">
      <c r="A15" s="128"/>
      <c r="B15" s="128"/>
      <c r="C15" s="128"/>
      <c r="D15" s="128"/>
      <c r="E15" s="310" t="str">
        <f>InpActive!E27</f>
        <v>Net ODI payments - dummy control</v>
      </c>
      <c r="F15" s="311">
        <f>InpActive!F27</f>
        <v>0</v>
      </c>
      <c r="G15" s="310" t="str">
        <f>InpActive!G27</f>
        <v>£m (2017-18 FYA CPIH prices)</v>
      </c>
      <c r="H15" s="312"/>
    </row>
    <row r="16" spans="1:9" s="2" customFormat="1" x14ac:dyDescent="0.2">
      <c r="A16" s="128"/>
      <c r="B16" s="128"/>
      <c r="C16" s="128"/>
      <c r="D16" s="128"/>
      <c r="E16" s="85"/>
      <c r="F16" s="246"/>
      <c r="G16" s="85"/>
    </row>
    <row r="17" spans="1:13" s="2" customFormat="1" x14ac:dyDescent="0.2">
      <c r="A17" s="128"/>
      <c r="B17" s="128"/>
      <c r="C17" s="128"/>
      <c r="D17" s="309" t="str">
        <f>InpActive!D29</f>
        <v>Other in-period adjustments</v>
      </c>
      <c r="E17" s="128"/>
      <c r="F17" s="245"/>
      <c r="G17" s="128"/>
    </row>
    <row r="18" spans="1:13" s="2" customFormat="1" x14ac:dyDescent="0.2">
      <c r="A18" s="128"/>
      <c r="B18" s="128"/>
      <c r="C18" s="128"/>
      <c r="D18" s="128"/>
      <c r="E18" s="310" t="str">
        <f>InpActive!E30</f>
        <v>Other in-period payments - C-MeX (residential retail)</v>
      </c>
      <c r="F18" s="311">
        <f>InpActive!F30</f>
        <v>0.39675332222895182</v>
      </c>
      <c r="G18" s="310" t="str">
        <f>InpActive!G30</f>
        <v>£m (2017-18 FYA CPIH prices)</v>
      </c>
      <c r="H18" s="312"/>
    </row>
    <row r="19" spans="1:13" s="2" customFormat="1" x14ac:dyDescent="0.2">
      <c r="A19" s="128"/>
      <c r="B19" s="128"/>
      <c r="C19" s="128"/>
      <c r="D19" s="128"/>
      <c r="E19" s="310" t="str">
        <f>InpActive!E31</f>
        <v>Other in-period payments - D-MeX (water network plus)</v>
      </c>
      <c r="F19" s="311">
        <f>InpActive!F31</f>
        <v>0.1063210578842325</v>
      </c>
      <c r="G19" s="310" t="str">
        <f>InpActive!G31</f>
        <v>£m (2017-18 FYA CPIH prices)</v>
      </c>
      <c r="H19" s="312"/>
    </row>
    <row r="20" spans="1:13" s="2" customFormat="1" x14ac:dyDescent="0.2">
      <c r="A20" s="128"/>
      <c r="B20" s="128"/>
      <c r="C20" s="128"/>
      <c r="D20" s="128"/>
      <c r="E20" s="310" t="str">
        <f>InpActive!E32</f>
        <v>Other in-period payments - D-MeX (wastewater network plus)</v>
      </c>
      <c r="F20" s="311">
        <f>InpActive!F32</f>
        <v>0</v>
      </c>
      <c r="G20" s="310" t="str">
        <f>InpActive!G32</f>
        <v>£m (2017-18 FYA CPIH prices)</v>
      </c>
      <c r="H20" s="312"/>
    </row>
    <row r="21" spans="1:13" s="2" customFormat="1" x14ac:dyDescent="0.2">
      <c r="A21" s="128"/>
      <c r="B21" s="128"/>
      <c r="C21" s="128"/>
      <c r="D21" s="128"/>
      <c r="E21" s="128"/>
      <c r="F21" s="245"/>
      <c r="G21" s="128"/>
    </row>
    <row r="22" spans="1:13" s="2" customFormat="1" x14ac:dyDescent="0.2">
      <c r="A22" s="128"/>
      <c r="B22" s="128"/>
      <c r="C22" s="128"/>
      <c r="D22" s="309" t="str">
        <f>InpActive!D34</f>
        <v>ODI payments deferred from previous reconciliation year</v>
      </c>
      <c r="E22" s="128"/>
      <c r="F22" s="245"/>
      <c r="G22" s="128"/>
    </row>
    <row r="23" spans="1:13" s="84" customFormat="1" x14ac:dyDescent="0.2">
      <c r="A23" s="131"/>
      <c r="B23" s="131"/>
      <c r="C23" s="131"/>
      <c r="D23" s="131"/>
      <c r="E23" s="310" t="str">
        <f>InpActive!E35</f>
        <v>ODI payments deferred from previous reconciliation year - water resources</v>
      </c>
      <c r="F23" s="311">
        <f>InpActive!F35</f>
        <v>0</v>
      </c>
      <c r="G23" s="310" t="str">
        <f>InpActive!G35</f>
        <v>£m (2017-18 FYA CPIH prices)</v>
      </c>
      <c r="H23" s="313"/>
    </row>
    <row r="24" spans="1:13" s="84" customFormat="1" x14ac:dyDescent="0.2">
      <c r="A24" s="131"/>
      <c r="B24" s="131"/>
      <c r="C24" s="131"/>
      <c r="D24" s="131"/>
      <c r="E24" s="310" t="str">
        <f>InpActive!E36</f>
        <v>ODI payments deferred from previous reconciliation year - water network plus</v>
      </c>
      <c r="F24" s="311">
        <f>InpActive!F36</f>
        <v>0</v>
      </c>
      <c r="G24" s="310" t="str">
        <f>InpActive!G36</f>
        <v>£m (2017-18 FYA CPIH prices)</v>
      </c>
      <c r="H24" s="313"/>
    </row>
    <row r="25" spans="1:13" s="84" customFormat="1" x14ac:dyDescent="0.2">
      <c r="A25" s="131"/>
      <c r="B25" s="131"/>
      <c r="C25" s="131"/>
      <c r="D25" s="131"/>
      <c r="E25" s="310" t="str">
        <f>InpActive!E37</f>
        <v>ODI payments deferred from previous reconciliation year - wastewater network plus</v>
      </c>
      <c r="F25" s="311">
        <f>InpActive!F37</f>
        <v>0</v>
      </c>
      <c r="G25" s="310" t="str">
        <f>InpActive!G37</f>
        <v>£m (2017-18 FYA CPIH prices)</v>
      </c>
      <c r="H25" s="313"/>
    </row>
    <row r="26" spans="1:13" s="84" customFormat="1" x14ac:dyDescent="0.2">
      <c r="A26" s="131"/>
      <c r="B26" s="131"/>
      <c r="C26" s="131"/>
      <c r="D26" s="131"/>
      <c r="E26" s="310" t="str">
        <f>InpActive!E38</f>
        <v>ODI payments deferred from previous reconciliation year - bioresources (sludge)</v>
      </c>
      <c r="F26" s="311">
        <f>InpActive!F38</f>
        <v>0</v>
      </c>
      <c r="G26" s="310" t="str">
        <f>InpActive!G38</f>
        <v>£m (2017-18 FYA CPIH prices)</v>
      </c>
      <c r="H26" s="313"/>
    </row>
    <row r="27" spans="1:13" s="84" customFormat="1" x14ac:dyDescent="0.2">
      <c r="A27" s="131"/>
      <c r="B27" s="131"/>
      <c r="C27" s="131"/>
      <c r="D27" s="131"/>
      <c r="E27" s="310" t="str">
        <f>InpActive!E39</f>
        <v>ODI payments deferred from previous reconciliation year - residential retail</v>
      </c>
      <c r="F27" s="311">
        <f>InpActive!F39</f>
        <v>0</v>
      </c>
      <c r="G27" s="310" t="str">
        <f>InpActive!G39</f>
        <v>£m (2017-18 FYA CPIH prices)</v>
      </c>
      <c r="H27" s="313"/>
    </row>
    <row r="28" spans="1:13" s="84" customFormat="1" x14ac:dyDescent="0.2">
      <c r="A28" s="131"/>
      <c r="B28" s="131"/>
      <c r="C28" s="131"/>
      <c r="D28" s="131"/>
      <c r="E28" s="310" t="str">
        <f>InpActive!E40</f>
        <v>ODI payments deferred from previous reconciliation year - business retail</v>
      </c>
      <c r="F28" s="311">
        <f>InpActive!F40</f>
        <v>0</v>
      </c>
      <c r="G28" s="310" t="str">
        <f>InpActive!G40</f>
        <v>£m (2017-18 FYA CPIH prices)</v>
      </c>
      <c r="H28" s="313"/>
    </row>
    <row r="29" spans="1:13" s="84" customFormat="1" x14ac:dyDescent="0.2">
      <c r="A29" s="131"/>
      <c r="B29" s="131"/>
      <c r="C29" s="131"/>
      <c r="D29" s="131"/>
      <c r="E29" s="310" t="str">
        <f>InpActive!E41</f>
        <v>ODI payments deferred from previous reconciliation year - dummy control</v>
      </c>
      <c r="F29" s="311">
        <f>InpActive!F41</f>
        <v>0</v>
      </c>
      <c r="G29" s="310" t="str">
        <f>InpActive!G41</f>
        <v>£m (2017-18 FYA CPIH prices)</v>
      </c>
      <c r="H29" s="313"/>
    </row>
    <row r="30" spans="1:13" s="2" customFormat="1" x14ac:dyDescent="0.2">
      <c r="A30" s="128"/>
      <c r="B30" s="128"/>
      <c r="C30" s="128"/>
      <c r="D30" s="128"/>
      <c r="E30" s="128"/>
      <c r="F30" s="245"/>
      <c r="G30" s="128"/>
      <c r="M30" s="84"/>
    </row>
    <row r="31" spans="1:13" s="2" customFormat="1" x14ac:dyDescent="0.2">
      <c r="A31" s="128"/>
      <c r="B31" s="128"/>
      <c r="C31" s="128"/>
      <c r="D31" s="309" t="s">
        <v>647</v>
      </c>
      <c r="E31" s="128"/>
      <c r="F31" s="245"/>
      <c r="G31" s="128"/>
      <c r="M31" s="84"/>
    </row>
    <row r="32" spans="1:13" s="2" customFormat="1" x14ac:dyDescent="0.2">
      <c r="A32" s="128"/>
      <c r="B32" s="128"/>
      <c r="C32" s="128"/>
      <c r="D32" s="128"/>
      <c r="E32" s="314" t="s">
        <v>648</v>
      </c>
      <c r="F32" s="315">
        <f>F9+F23</f>
        <v>3.372650000000002E-2</v>
      </c>
      <c r="G32" s="314" t="str">
        <f>InpActive!$F$15</f>
        <v>£m (2017-18 FYA CPIH prices)</v>
      </c>
      <c r="H32" s="312"/>
      <c r="M32" s="84"/>
    </row>
    <row r="33" spans="1:13" s="2" customFormat="1" x14ac:dyDescent="0.2">
      <c r="A33" s="128"/>
      <c r="B33" s="128"/>
      <c r="C33" s="128"/>
      <c r="D33" s="128"/>
      <c r="E33" s="314" t="s">
        <v>649</v>
      </c>
      <c r="F33" s="315">
        <f>F10+F19+F24</f>
        <v>-2.4379717754512806</v>
      </c>
      <c r="G33" s="314" t="str">
        <f>InpActive!$F$15</f>
        <v>£m (2017-18 FYA CPIH prices)</v>
      </c>
      <c r="H33" s="312"/>
      <c r="M33" s="84"/>
    </row>
    <row r="34" spans="1:13" s="2" customFormat="1" x14ac:dyDescent="0.2">
      <c r="A34" s="128"/>
      <c r="B34" s="128"/>
      <c r="C34" s="128"/>
      <c r="D34" s="128"/>
      <c r="E34" s="314" t="s">
        <v>650</v>
      </c>
      <c r="F34" s="315">
        <f>F11+F20+F25</f>
        <v>0</v>
      </c>
      <c r="G34" s="314" t="str">
        <f>InpActive!$F$15</f>
        <v>£m (2017-18 FYA CPIH prices)</v>
      </c>
      <c r="H34" s="312"/>
      <c r="M34" s="84"/>
    </row>
    <row r="35" spans="1:13" s="2" customFormat="1" x14ac:dyDescent="0.2">
      <c r="A35" s="128"/>
      <c r="B35" s="128"/>
      <c r="C35" s="128"/>
      <c r="D35" s="128"/>
      <c r="E35" s="314" t="s">
        <v>651</v>
      </c>
      <c r="F35" s="315">
        <f>F12+F26</f>
        <v>0</v>
      </c>
      <c r="G35" s="314" t="str">
        <f>InpActive!$F$15</f>
        <v>£m (2017-18 FYA CPIH prices)</v>
      </c>
      <c r="H35" s="312"/>
      <c r="M35" s="84"/>
    </row>
    <row r="36" spans="1:13" s="2" customFormat="1" x14ac:dyDescent="0.2">
      <c r="A36" s="128"/>
      <c r="B36" s="128"/>
      <c r="C36" s="128"/>
      <c r="D36" s="128"/>
      <c r="E36" s="314" t="s">
        <v>652</v>
      </c>
      <c r="F36" s="315">
        <f>F13+F18+F27</f>
        <v>0.43815332222895187</v>
      </c>
      <c r="G36" s="314" t="str">
        <f>InpActive!$F$15</f>
        <v>£m (2017-18 FYA CPIH prices)</v>
      </c>
      <c r="H36" s="312"/>
      <c r="M36" s="84"/>
    </row>
    <row r="37" spans="1:13" s="2" customFormat="1" x14ac:dyDescent="0.2">
      <c r="A37" s="128"/>
      <c r="B37" s="128"/>
      <c r="C37" s="128"/>
      <c r="D37" s="128"/>
      <c r="E37" s="314" t="s">
        <v>653</v>
      </c>
      <c r="F37" s="315">
        <f>F14+F28</f>
        <v>0</v>
      </c>
      <c r="G37" s="314" t="str">
        <f>InpActive!$F$15</f>
        <v>£m (2017-18 FYA CPIH prices)</v>
      </c>
      <c r="H37" s="312"/>
      <c r="M37" s="84"/>
    </row>
    <row r="38" spans="1:13" s="2" customFormat="1" x14ac:dyDescent="0.2">
      <c r="A38" s="128"/>
      <c r="B38" s="128"/>
      <c r="C38" s="128"/>
      <c r="D38" s="128"/>
      <c r="E38" s="314" t="s">
        <v>654</v>
      </c>
      <c r="F38" s="315">
        <f>F15+F29</f>
        <v>0</v>
      </c>
      <c r="G38" s="314" t="str">
        <f>InpActive!$F$15</f>
        <v>£m (2017-18 FYA CPIH prices)</v>
      </c>
      <c r="H38" s="312"/>
    </row>
    <row r="39" spans="1:13" s="2" customFormat="1" x14ac:dyDescent="0.2">
      <c r="A39" s="128"/>
      <c r="B39" s="128"/>
      <c r="C39" s="128"/>
      <c r="D39" s="128"/>
      <c r="E39" s="128"/>
      <c r="F39" s="245"/>
      <c r="G39" s="128"/>
    </row>
    <row r="40" spans="1:13" s="2" customFormat="1" x14ac:dyDescent="0.2">
      <c r="A40" s="128"/>
      <c r="B40" s="128"/>
      <c r="C40" s="132" t="s">
        <v>534</v>
      </c>
      <c r="D40" s="128"/>
      <c r="E40" s="128"/>
      <c r="F40" s="245"/>
      <c r="G40" s="128"/>
    </row>
    <row r="41" spans="1:13" s="2" customFormat="1" x14ac:dyDescent="0.2">
      <c r="A41" s="128"/>
      <c r="B41" s="128"/>
      <c r="C41" s="128"/>
      <c r="D41" s="128"/>
      <c r="E41" s="128"/>
      <c r="F41" s="245"/>
      <c r="G41" s="128"/>
    </row>
    <row r="42" spans="1:13" s="2" customFormat="1" x14ac:dyDescent="0.2">
      <c r="A42" s="128"/>
      <c r="B42" s="128"/>
      <c r="C42" s="128"/>
      <c r="D42" s="309" t="str">
        <f>InpActive!D46</f>
        <v>Voluntary abatements</v>
      </c>
      <c r="E42" s="128"/>
      <c r="F42" s="245"/>
      <c r="G42" s="128"/>
    </row>
    <row r="43" spans="1:13" s="2" customFormat="1" x14ac:dyDescent="0.2">
      <c r="A43" s="128"/>
      <c r="B43" s="128"/>
      <c r="C43" s="128"/>
      <c r="D43" s="128"/>
      <c r="E43" s="310" t="str">
        <f>InpActive!E47</f>
        <v>Voluntary abatements - water resources</v>
      </c>
      <c r="F43" s="311">
        <f>InpActive!F47</f>
        <v>0</v>
      </c>
      <c r="G43" s="310" t="str">
        <f>InpActive!G47</f>
        <v>£m (2017-18 FYA CPIH prices)</v>
      </c>
      <c r="H43" s="312"/>
    </row>
    <row r="44" spans="1:13" s="2" customFormat="1" x14ac:dyDescent="0.2">
      <c r="A44" s="128"/>
      <c r="B44" s="128"/>
      <c r="C44" s="128"/>
      <c r="D44" s="128"/>
      <c r="E44" s="310" t="str">
        <f>InpActive!E48</f>
        <v>Voluntary abatements - water network plus</v>
      </c>
      <c r="F44" s="311">
        <f>InpActive!F48</f>
        <v>0</v>
      </c>
      <c r="G44" s="310" t="str">
        <f>InpActive!G48</f>
        <v>£m (2017-18 FYA CPIH prices)</v>
      </c>
      <c r="H44" s="312"/>
    </row>
    <row r="45" spans="1:13" s="2" customFormat="1" x14ac:dyDescent="0.2">
      <c r="A45" s="128"/>
      <c r="B45" s="128"/>
      <c r="C45" s="128"/>
      <c r="D45" s="128"/>
      <c r="E45" s="310" t="str">
        <f>InpActive!E49</f>
        <v>Voluntary abatements - wastewater network plus</v>
      </c>
      <c r="F45" s="311">
        <f>InpActive!F49</f>
        <v>0</v>
      </c>
      <c r="G45" s="310" t="str">
        <f>InpActive!G49</f>
        <v>£m (2017-18 FYA CPIH prices)</v>
      </c>
      <c r="H45" s="312"/>
    </row>
    <row r="46" spans="1:13" s="2" customFormat="1" x14ac:dyDescent="0.2">
      <c r="A46" s="128"/>
      <c r="B46" s="128"/>
      <c r="C46" s="128"/>
      <c r="D46" s="128"/>
      <c r="E46" s="310" t="str">
        <f>InpActive!E50</f>
        <v>Voluntary abatements - bioresources (sludge)</v>
      </c>
      <c r="F46" s="311">
        <f>InpActive!F50</f>
        <v>0</v>
      </c>
      <c r="G46" s="310" t="str">
        <f>InpActive!G50</f>
        <v>£m (2017-18 FYA CPIH prices)</v>
      </c>
      <c r="H46" s="312"/>
    </row>
    <row r="47" spans="1:13" s="2" customFormat="1" x14ac:dyDescent="0.2">
      <c r="A47" s="128"/>
      <c r="B47" s="128"/>
      <c r="C47" s="128"/>
      <c r="D47" s="128"/>
      <c r="E47" s="310" t="str">
        <f>InpActive!E51</f>
        <v>Voluntary abatements - residential retail</v>
      </c>
      <c r="F47" s="311">
        <f>InpActive!F51</f>
        <v>0</v>
      </c>
      <c r="G47" s="310" t="str">
        <f>InpActive!G51</f>
        <v>£m (2017-18 FYA CPIH prices)</v>
      </c>
      <c r="H47" s="312"/>
    </row>
    <row r="48" spans="1:13" s="2" customFormat="1" x14ac:dyDescent="0.2">
      <c r="A48" s="128"/>
      <c r="B48" s="128"/>
      <c r="C48" s="128"/>
      <c r="D48" s="128"/>
      <c r="E48" s="310" t="str">
        <f>InpActive!E52</f>
        <v>Voluntary abatements - business retail</v>
      </c>
      <c r="F48" s="311">
        <f>InpActive!F52</f>
        <v>0</v>
      </c>
      <c r="G48" s="310" t="str">
        <f>InpActive!G52</f>
        <v>£m (2017-18 FYA CPIH prices)</v>
      </c>
      <c r="H48" s="312"/>
    </row>
    <row r="49" spans="1:8" s="2" customFormat="1" x14ac:dyDescent="0.2">
      <c r="A49" s="128"/>
      <c r="B49" s="128"/>
      <c r="C49" s="128"/>
      <c r="D49" s="128"/>
      <c r="E49" s="310" t="str">
        <f>InpActive!E53</f>
        <v>Voluntary abatements - dummy control</v>
      </c>
      <c r="F49" s="311">
        <f>InpActive!F53</f>
        <v>0</v>
      </c>
      <c r="G49" s="310" t="str">
        <f>InpActive!G53</f>
        <v>£m (2017-18 FYA CPIH prices)</v>
      </c>
      <c r="H49" s="312"/>
    </row>
    <row r="50" spans="1:8" s="2" customFormat="1" x14ac:dyDescent="0.2">
      <c r="A50" s="128"/>
      <c r="B50" s="128"/>
      <c r="C50" s="128"/>
      <c r="D50" s="128"/>
      <c r="E50" s="128"/>
      <c r="F50" s="245"/>
      <c r="G50" s="128"/>
    </row>
    <row r="51" spans="1:8" s="2" customFormat="1" x14ac:dyDescent="0.2">
      <c r="A51" s="128"/>
      <c r="B51" s="128"/>
      <c r="C51" s="128"/>
      <c r="D51" s="309" t="s">
        <v>655</v>
      </c>
      <c r="E51" s="128"/>
      <c r="F51" s="245"/>
      <c r="G51" s="128"/>
    </row>
    <row r="52" spans="1:8" s="2" customFormat="1" x14ac:dyDescent="0.2">
      <c r="A52" s="128"/>
      <c r="B52" s="128"/>
      <c r="C52" s="128"/>
      <c r="D52" s="128"/>
      <c r="E52" s="314" t="s">
        <v>656</v>
      </c>
      <c r="F52" s="315">
        <f>IF(F32&gt;0,IF(F43&lt;F32,F32-F43,0),F32)</f>
        <v>3.372650000000002E-2</v>
      </c>
      <c r="G52" s="314" t="str">
        <f>InpActive!$F$15</f>
        <v>£m (2017-18 FYA CPIH prices)</v>
      </c>
      <c r="H52" s="312"/>
    </row>
    <row r="53" spans="1:8" s="2" customFormat="1" x14ac:dyDescent="0.2">
      <c r="A53" s="128"/>
      <c r="B53" s="128"/>
      <c r="C53" s="128"/>
      <c r="D53" s="128"/>
      <c r="E53" s="314" t="s">
        <v>657</v>
      </c>
      <c r="F53" s="315">
        <f>IF(F33&gt;0,IF(F44&lt;F33,F33-F44,0),F33)</f>
        <v>-2.4379717754512806</v>
      </c>
      <c r="G53" s="314" t="str">
        <f>InpActive!$F$15</f>
        <v>£m (2017-18 FYA CPIH prices)</v>
      </c>
      <c r="H53" s="312"/>
    </row>
    <row r="54" spans="1:8" s="2" customFormat="1" x14ac:dyDescent="0.2">
      <c r="A54" s="128"/>
      <c r="B54" s="128"/>
      <c r="C54" s="128"/>
      <c r="D54" s="128"/>
      <c r="E54" s="314" t="s">
        <v>658</v>
      </c>
      <c r="F54" s="315">
        <f t="shared" ref="F54:F57" si="0">IF(F34&gt;0,IF(F45&lt;F34,F34-F45,0),F34)</f>
        <v>0</v>
      </c>
      <c r="G54" s="314" t="str">
        <f>InpActive!$F$15</f>
        <v>£m (2017-18 FYA CPIH prices)</v>
      </c>
      <c r="H54" s="312"/>
    </row>
    <row r="55" spans="1:8" s="2" customFormat="1" x14ac:dyDescent="0.2">
      <c r="A55" s="128"/>
      <c r="B55" s="128"/>
      <c r="C55" s="128"/>
      <c r="D55" s="128"/>
      <c r="E55" s="314" t="s">
        <v>659</v>
      </c>
      <c r="F55" s="315">
        <f t="shared" si="0"/>
        <v>0</v>
      </c>
      <c r="G55" s="314" t="str">
        <f>InpActive!$F$15</f>
        <v>£m (2017-18 FYA CPIH prices)</v>
      </c>
      <c r="H55" s="312"/>
    </row>
    <row r="56" spans="1:8" s="2" customFormat="1" x14ac:dyDescent="0.2">
      <c r="A56" s="128"/>
      <c r="B56" s="128"/>
      <c r="C56" s="128"/>
      <c r="D56" s="128"/>
      <c r="E56" s="314" t="s">
        <v>660</v>
      </c>
      <c r="F56" s="315">
        <f t="shared" si="0"/>
        <v>0.43815332222895187</v>
      </c>
      <c r="G56" s="314" t="str">
        <f>InpActive!$F$15</f>
        <v>£m (2017-18 FYA CPIH prices)</v>
      </c>
      <c r="H56" s="312"/>
    </row>
    <row r="57" spans="1:8" s="2" customFormat="1" x14ac:dyDescent="0.2">
      <c r="A57" s="128"/>
      <c r="B57" s="128"/>
      <c r="C57" s="128"/>
      <c r="D57" s="128"/>
      <c r="E57" s="314" t="s">
        <v>661</v>
      </c>
      <c r="F57" s="315">
        <f t="shared" si="0"/>
        <v>0</v>
      </c>
      <c r="G57" s="314" t="str">
        <f>InpActive!$F$15</f>
        <v>£m (2017-18 FYA CPIH prices)</v>
      </c>
      <c r="H57" s="312"/>
    </row>
    <row r="58" spans="1:8" s="2" customFormat="1" x14ac:dyDescent="0.2">
      <c r="A58" s="128"/>
      <c r="B58" s="128"/>
      <c r="C58" s="128"/>
      <c r="D58" s="128"/>
      <c r="E58" s="314" t="s">
        <v>662</v>
      </c>
      <c r="F58" s="130"/>
      <c r="G58" s="314" t="str">
        <f>InpActive!$F$15</f>
        <v>£m (2017-18 FYA CPIH prices)</v>
      </c>
      <c r="H58" s="315">
        <f>IF(F38&gt;0,IF(F49&lt;F38,F38-F49,0),F38)</f>
        <v>0</v>
      </c>
    </row>
    <row r="59" spans="1:8" s="2" customFormat="1" x14ac:dyDescent="0.2">
      <c r="A59" s="128"/>
      <c r="B59" s="128"/>
      <c r="C59" s="128"/>
      <c r="D59" s="128"/>
      <c r="E59" s="128"/>
      <c r="F59" s="130"/>
      <c r="G59" s="128"/>
      <c r="H59" s="245"/>
    </row>
    <row r="60" spans="1:8" s="213" customFormat="1" ht="13.5" x14ac:dyDescent="0.25">
      <c r="A60" s="213" t="s">
        <v>663</v>
      </c>
    </row>
    <row r="61" spans="1:8" s="2" customFormat="1" x14ac:dyDescent="0.2">
      <c r="A61" s="128"/>
      <c r="B61" s="128"/>
      <c r="C61" s="128"/>
      <c r="D61" s="128"/>
      <c r="E61" s="128"/>
      <c r="F61" s="130"/>
      <c r="G61" s="128"/>
      <c r="H61" s="245"/>
    </row>
    <row r="62" spans="1:8" s="2" customFormat="1" x14ac:dyDescent="0.2">
      <c r="A62" s="128"/>
      <c r="B62" s="128"/>
      <c r="C62" s="132" t="s">
        <v>542</v>
      </c>
      <c r="D62" s="128"/>
      <c r="E62" s="128"/>
      <c r="F62" s="130"/>
      <c r="G62" s="128"/>
      <c r="H62" s="245"/>
    </row>
    <row r="63" spans="1:8" s="2" customFormat="1" x14ac:dyDescent="0.2">
      <c r="A63" s="128"/>
      <c r="B63" s="128"/>
      <c r="C63" s="128"/>
      <c r="D63" s="128"/>
      <c r="E63" s="128"/>
      <c r="F63" s="130"/>
      <c r="G63" s="128"/>
      <c r="H63" s="245"/>
    </row>
    <row r="64" spans="1:8" s="2" customFormat="1" x14ac:dyDescent="0.2">
      <c r="A64" s="128"/>
      <c r="B64" s="128"/>
      <c r="C64" s="128"/>
      <c r="D64" s="309" t="str">
        <f>InpActive!D55</f>
        <v>Voluntary deferrals</v>
      </c>
      <c r="E64" s="128"/>
      <c r="F64" s="130"/>
      <c r="G64" s="128"/>
      <c r="H64" s="245"/>
    </row>
    <row r="65" spans="1:8" s="2" customFormat="1" x14ac:dyDescent="0.2">
      <c r="A65" s="128"/>
      <c r="B65" s="128"/>
      <c r="C65" s="128"/>
      <c r="D65" s="128"/>
      <c r="E65" s="310" t="str">
        <f>InpActive!E56</f>
        <v>Voluntary deferrals - water resources</v>
      </c>
      <c r="F65" s="311">
        <f>InpActive!F56</f>
        <v>0</v>
      </c>
      <c r="G65" s="310" t="str">
        <f>InpActive!G56</f>
        <v>£m (2017-18 FYA CPIH prices)</v>
      </c>
      <c r="H65" s="312"/>
    </row>
    <row r="66" spans="1:8" s="2" customFormat="1" x14ac:dyDescent="0.2">
      <c r="A66" s="128"/>
      <c r="B66" s="128"/>
      <c r="C66" s="128"/>
      <c r="D66" s="128"/>
      <c r="E66" s="310" t="str">
        <f>InpActive!E57</f>
        <v>Voluntary deferrals - water network plus</v>
      </c>
      <c r="F66" s="311">
        <f>InpActive!F57</f>
        <v>0</v>
      </c>
      <c r="G66" s="310" t="str">
        <f>InpActive!G57</f>
        <v>£m (2017-18 FYA CPIH prices)</v>
      </c>
      <c r="H66" s="312"/>
    </row>
    <row r="67" spans="1:8" s="2" customFormat="1" x14ac:dyDescent="0.2">
      <c r="A67" s="128"/>
      <c r="B67" s="128"/>
      <c r="C67" s="128"/>
      <c r="D67" s="128"/>
      <c r="E67" s="310" t="str">
        <f>InpActive!E58</f>
        <v>Voluntary deferrals - wastewater network plus</v>
      </c>
      <c r="F67" s="311">
        <f>InpActive!F58</f>
        <v>0</v>
      </c>
      <c r="G67" s="310" t="str">
        <f>InpActive!G58</f>
        <v>£m (2017-18 FYA CPIH prices)</v>
      </c>
      <c r="H67" s="312"/>
    </row>
    <row r="68" spans="1:8" s="2" customFormat="1" x14ac:dyDescent="0.2">
      <c r="A68" s="128"/>
      <c r="B68" s="128"/>
      <c r="C68" s="128"/>
      <c r="D68" s="128"/>
      <c r="E68" s="310" t="str">
        <f>InpActive!E59</f>
        <v>Voluntary deferrals - bioresources (sludge)</v>
      </c>
      <c r="F68" s="311">
        <f>InpActive!F59</f>
        <v>0</v>
      </c>
      <c r="G68" s="310" t="str">
        <f>InpActive!G59</f>
        <v>£m (2017-18 FYA CPIH prices)</v>
      </c>
      <c r="H68" s="312"/>
    </row>
    <row r="69" spans="1:8" s="2" customFormat="1" x14ac:dyDescent="0.2">
      <c r="A69" s="128"/>
      <c r="B69" s="128"/>
      <c r="C69" s="128"/>
      <c r="D69" s="128"/>
      <c r="E69" s="310" t="str">
        <f>InpActive!E60</f>
        <v>Voluntary deferrals - residential retail</v>
      </c>
      <c r="F69" s="311">
        <f>InpActive!F60</f>
        <v>0</v>
      </c>
      <c r="G69" s="310" t="str">
        <f>InpActive!G60</f>
        <v>£m (2017-18 FYA CPIH prices)</v>
      </c>
      <c r="H69" s="312"/>
    </row>
    <row r="70" spans="1:8" s="2" customFormat="1" x14ac:dyDescent="0.2">
      <c r="A70" s="128"/>
      <c r="B70" s="128"/>
      <c r="C70" s="128"/>
      <c r="D70" s="128"/>
      <c r="E70" s="310" t="str">
        <f>InpActive!E61</f>
        <v>Voluntary deferrals - business retail</v>
      </c>
      <c r="F70" s="311">
        <f>InpActive!F61</f>
        <v>0</v>
      </c>
      <c r="G70" s="310" t="str">
        <f>InpActive!G61</f>
        <v>£m (2017-18 FYA CPIH prices)</v>
      </c>
      <c r="H70" s="312"/>
    </row>
    <row r="71" spans="1:8" s="2" customFormat="1" x14ac:dyDescent="0.2">
      <c r="A71" s="128"/>
      <c r="B71" s="128"/>
      <c r="C71" s="128"/>
      <c r="D71" s="128"/>
      <c r="E71" s="310" t="str">
        <f>InpActive!E62</f>
        <v>Voluntary deferrals - dummy control</v>
      </c>
      <c r="F71" s="311">
        <f>InpActive!F62</f>
        <v>0</v>
      </c>
      <c r="G71" s="310" t="str">
        <f>InpActive!G62</f>
        <v>£m (2017-18 FYA CPIH prices)</v>
      </c>
      <c r="H71" s="312"/>
    </row>
    <row r="72" spans="1:8" s="2" customFormat="1" x14ac:dyDescent="0.2">
      <c r="A72" s="128"/>
      <c r="B72" s="128"/>
      <c r="C72" s="128"/>
      <c r="D72" s="128"/>
      <c r="E72" s="128"/>
      <c r="F72" s="245"/>
      <c r="G72" s="128"/>
    </row>
    <row r="73" spans="1:8" s="2" customFormat="1" x14ac:dyDescent="0.2">
      <c r="A73" s="128"/>
      <c r="B73" s="128"/>
      <c r="C73" s="128"/>
      <c r="D73" s="309" t="s">
        <v>664</v>
      </c>
      <c r="E73" s="128"/>
      <c r="F73" s="245"/>
      <c r="G73" s="128"/>
    </row>
    <row r="74" spans="1:8" s="2" customFormat="1" x14ac:dyDescent="0.2">
      <c r="A74" s="128"/>
      <c r="B74" s="128"/>
      <c r="C74" s="128"/>
      <c r="D74" s="128"/>
      <c r="E74" s="314" t="s">
        <v>665</v>
      </c>
      <c r="F74" s="316">
        <f t="shared" ref="F74:F79" si="1">F52-F65</f>
        <v>3.372650000000002E-2</v>
      </c>
      <c r="G74" s="314" t="str">
        <f>InpActive!$F$15</f>
        <v>£m (2017-18 FYA CPIH prices)</v>
      </c>
      <c r="H74" s="312"/>
    </row>
    <row r="75" spans="1:8" s="2" customFormat="1" x14ac:dyDescent="0.2">
      <c r="A75" s="128"/>
      <c r="B75" s="128"/>
      <c r="C75" s="128"/>
      <c r="D75" s="128"/>
      <c r="E75" s="314" t="s">
        <v>666</v>
      </c>
      <c r="F75" s="316">
        <f t="shared" si="1"/>
        <v>-2.4379717754512806</v>
      </c>
      <c r="G75" s="314" t="str">
        <f>InpActive!$F$15</f>
        <v>£m (2017-18 FYA CPIH prices)</v>
      </c>
      <c r="H75" s="312"/>
    </row>
    <row r="76" spans="1:8" s="2" customFormat="1" x14ac:dyDescent="0.2">
      <c r="A76" s="128"/>
      <c r="B76" s="128"/>
      <c r="C76" s="128"/>
      <c r="D76" s="128"/>
      <c r="E76" s="314" t="s">
        <v>667</v>
      </c>
      <c r="F76" s="316">
        <f t="shared" si="1"/>
        <v>0</v>
      </c>
      <c r="G76" s="314" t="str">
        <f>InpActive!$F$15</f>
        <v>£m (2017-18 FYA CPIH prices)</v>
      </c>
      <c r="H76" s="312"/>
    </row>
    <row r="77" spans="1:8" s="2" customFormat="1" x14ac:dyDescent="0.2">
      <c r="A77" s="128"/>
      <c r="B77" s="128"/>
      <c r="C77" s="128"/>
      <c r="D77" s="128"/>
      <c r="E77" s="314" t="s">
        <v>668</v>
      </c>
      <c r="F77" s="316">
        <f t="shared" si="1"/>
        <v>0</v>
      </c>
      <c r="G77" s="314" t="str">
        <f>InpActive!$F$15</f>
        <v>£m (2017-18 FYA CPIH prices)</v>
      </c>
      <c r="H77" s="312"/>
    </row>
    <row r="78" spans="1:8" s="2" customFormat="1" x14ac:dyDescent="0.2">
      <c r="A78" s="128"/>
      <c r="B78" s="128"/>
      <c r="C78" s="128"/>
      <c r="D78" s="128"/>
      <c r="E78" s="314" t="s">
        <v>669</v>
      </c>
      <c r="F78" s="316">
        <f t="shared" si="1"/>
        <v>0.43815332222895187</v>
      </c>
      <c r="G78" s="314" t="str">
        <f>InpActive!$F$15</f>
        <v>£m (2017-18 FYA CPIH prices)</v>
      </c>
      <c r="H78" s="312"/>
    </row>
    <row r="79" spans="1:8" s="2" customFormat="1" x14ac:dyDescent="0.2">
      <c r="A79" s="128"/>
      <c r="B79" s="128"/>
      <c r="C79" s="128"/>
      <c r="D79" s="128"/>
      <c r="E79" s="314" t="s">
        <v>670</v>
      </c>
      <c r="F79" s="316">
        <f t="shared" si="1"/>
        <v>0</v>
      </c>
      <c r="G79" s="314" t="str">
        <f>InpActive!$F$15</f>
        <v>£m (2017-18 FYA CPIH prices)</v>
      </c>
      <c r="H79" s="312"/>
    </row>
    <row r="80" spans="1:8" s="2" customFormat="1" x14ac:dyDescent="0.2">
      <c r="A80" s="128"/>
      <c r="B80" s="128"/>
      <c r="C80" s="128"/>
      <c r="D80" s="128"/>
      <c r="E80" s="314" t="s">
        <v>671</v>
      </c>
      <c r="F80" s="316">
        <f>H58-F71</f>
        <v>0</v>
      </c>
      <c r="G80" s="314" t="str">
        <f>InpActive!$F$15</f>
        <v>£m (2017-18 FYA CPIH prices)</v>
      </c>
      <c r="H80" s="312"/>
    </row>
    <row r="81" spans="1:8" s="2" customFormat="1" x14ac:dyDescent="0.2">
      <c r="A81" s="128"/>
      <c r="B81" s="128"/>
      <c r="C81" s="128"/>
      <c r="D81" s="128"/>
      <c r="E81" s="128"/>
      <c r="F81" s="245"/>
      <c r="G81" s="128"/>
    </row>
    <row r="82" spans="1:8" s="2" customFormat="1" x14ac:dyDescent="0.2">
      <c r="A82" s="128"/>
      <c r="B82" s="128"/>
      <c r="C82" s="132" t="s">
        <v>672</v>
      </c>
      <c r="D82" s="128"/>
      <c r="E82" s="128"/>
      <c r="F82" s="245"/>
      <c r="G82" s="128"/>
    </row>
    <row r="83" spans="1:8" s="2" customFormat="1" x14ac:dyDescent="0.2">
      <c r="A83" s="128"/>
      <c r="B83" s="128"/>
      <c r="C83" s="128"/>
      <c r="D83" s="128"/>
      <c r="E83" s="128"/>
      <c r="F83" s="245"/>
      <c r="G83" s="128"/>
    </row>
    <row r="84" spans="1:8" s="2" customFormat="1" x14ac:dyDescent="0.2">
      <c r="A84" s="128"/>
      <c r="B84" s="128"/>
      <c r="C84" s="128"/>
      <c r="D84" s="129" t="s">
        <v>673</v>
      </c>
      <c r="E84" s="128"/>
      <c r="F84" s="245"/>
      <c r="G84" s="128"/>
    </row>
    <row r="85" spans="1:8" s="2" customFormat="1" x14ac:dyDescent="0.2">
      <c r="A85" s="128"/>
      <c r="B85" s="128"/>
      <c r="C85" s="128"/>
      <c r="D85" s="128"/>
      <c r="E85" s="310" t="str">
        <f>InpActive!E79</f>
        <v>Discount rate (wholesale allowed return on capital - real CPIH)</v>
      </c>
      <c r="F85" s="317">
        <f>InpActive!F79</f>
        <v>0</v>
      </c>
      <c r="G85" s="310" t="str">
        <f>InpActive!G79</f>
        <v>Percentage</v>
      </c>
      <c r="H85" s="312"/>
    </row>
    <row r="86" spans="1:8" s="2" customFormat="1" x14ac:dyDescent="0.2">
      <c r="A86" s="128"/>
      <c r="B86" s="128"/>
      <c r="C86" s="128"/>
      <c r="D86" s="128"/>
      <c r="E86" s="310" t="str">
        <f>InpActive!E80</f>
        <v>Discount rate (appointee allowed return on capital - real CPIH)</v>
      </c>
      <c r="F86" s="317">
        <f>InpActive!F80</f>
        <v>0</v>
      </c>
      <c r="G86" s="310" t="str">
        <f>InpActive!G80</f>
        <v>Percentage</v>
      </c>
      <c r="H86" s="312"/>
    </row>
    <row r="87" spans="1:8" s="2" customFormat="1" x14ac:dyDescent="0.2">
      <c r="A87" s="128"/>
      <c r="B87" s="128"/>
      <c r="C87" s="128"/>
      <c r="D87" s="128"/>
      <c r="E87" s="310" t="str">
        <f>InpActive!E81</f>
        <v>Years of delay for deferrals</v>
      </c>
      <c r="F87" s="318">
        <f>InpActive!F81</f>
        <v>1</v>
      </c>
      <c r="G87" s="310" t="str">
        <f>InpActive!G81</f>
        <v>Number</v>
      </c>
      <c r="H87" s="312"/>
    </row>
    <row r="88" spans="1:8" s="2" customFormat="1" x14ac:dyDescent="0.2">
      <c r="A88" s="128"/>
      <c r="B88" s="128"/>
      <c r="C88" s="128"/>
      <c r="D88" s="128"/>
      <c r="E88" s="128"/>
      <c r="F88" s="245"/>
      <c r="G88" s="128"/>
    </row>
    <row r="89" spans="1:8" s="2" customFormat="1" x14ac:dyDescent="0.2">
      <c r="A89" s="128"/>
      <c r="B89" s="128"/>
      <c r="C89" s="128"/>
      <c r="D89" s="309" t="s">
        <v>674</v>
      </c>
      <c r="E89" s="128"/>
      <c r="F89" s="245"/>
      <c r="G89" s="128"/>
    </row>
    <row r="90" spans="1:8" s="2" customFormat="1" x14ac:dyDescent="0.2">
      <c r="A90" s="128"/>
      <c r="B90" s="128"/>
      <c r="C90" s="128"/>
      <c r="D90" s="128"/>
      <c r="E90" s="314" t="s">
        <v>675</v>
      </c>
      <c r="F90" s="319">
        <f>F65*((1+F$85)^F$87)</f>
        <v>0</v>
      </c>
      <c r="G90" s="128"/>
      <c r="H90" s="312"/>
    </row>
    <row r="91" spans="1:8" s="2" customFormat="1" x14ac:dyDescent="0.2">
      <c r="A91" s="128"/>
      <c r="B91" s="128"/>
      <c r="C91" s="128"/>
      <c r="D91" s="128"/>
      <c r="E91" s="314" t="s">
        <v>676</v>
      </c>
      <c r="F91" s="319">
        <f>F66*((1+F$85)^F$87)</f>
        <v>0</v>
      </c>
      <c r="G91" s="128"/>
      <c r="H91" s="312"/>
    </row>
    <row r="92" spans="1:8" s="2" customFormat="1" x14ac:dyDescent="0.2">
      <c r="A92" s="128"/>
      <c r="B92" s="128"/>
      <c r="C92" s="128"/>
      <c r="D92" s="128"/>
      <c r="E92" s="314" t="s">
        <v>677</v>
      </c>
      <c r="F92" s="319">
        <f>F67*((1+F$85)^F$87)</f>
        <v>0</v>
      </c>
      <c r="G92" s="128"/>
      <c r="H92" s="312"/>
    </row>
    <row r="93" spans="1:8" s="2" customFormat="1" x14ac:dyDescent="0.2">
      <c r="A93" s="128"/>
      <c r="B93" s="128"/>
      <c r="C93" s="128"/>
      <c r="D93" s="128"/>
      <c r="E93" s="314" t="s">
        <v>678</v>
      </c>
      <c r="F93" s="319">
        <f>F68*((1+F$85)^F$87)</f>
        <v>0</v>
      </c>
      <c r="G93" s="128"/>
      <c r="H93" s="312"/>
    </row>
    <row r="94" spans="1:8" s="2" customFormat="1" x14ac:dyDescent="0.2">
      <c r="A94" s="128"/>
      <c r="B94" s="128"/>
      <c r="C94" s="128"/>
      <c r="D94" s="128"/>
      <c r="E94" s="314" t="s">
        <v>679</v>
      </c>
      <c r="F94" s="319">
        <f>F71*((1+F$85)^F$87)</f>
        <v>0</v>
      </c>
      <c r="G94" s="128"/>
      <c r="H94" s="312"/>
    </row>
    <row r="95" spans="1:8" s="2" customFormat="1" x14ac:dyDescent="0.2">
      <c r="A95" s="128"/>
      <c r="B95" s="128"/>
      <c r="C95" s="128"/>
      <c r="D95" s="128"/>
      <c r="E95" s="128"/>
      <c r="F95" s="245"/>
      <c r="G95" s="128"/>
    </row>
    <row r="96" spans="1:8" s="2" customFormat="1" x14ac:dyDescent="0.2">
      <c r="A96" s="128"/>
      <c r="B96" s="128"/>
      <c r="C96" s="128"/>
      <c r="D96" s="309" t="s">
        <v>680</v>
      </c>
      <c r="E96" s="128"/>
      <c r="F96" s="245"/>
      <c r="G96" s="128"/>
    </row>
    <row r="97" spans="1:9" s="2" customFormat="1" x14ac:dyDescent="0.2">
      <c r="A97" s="128"/>
      <c r="B97" s="128"/>
      <c r="C97" s="128"/>
      <c r="D97" s="128"/>
      <c r="E97" s="314" t="s">
        <v>681</v>
      </c>
      <c r="F97" s="316">
        <f>F69*((1+F$86)^F$87)</f>
        <v>0</v>
      </c>
      <c r="G97" s="128"/>
      <c r="H97" s="312"/>
    </row>
    <row r="98" spans="1:9" s="2" customFormat="1" x14ac:dyDescent="0.2">
      <c r="A98" s="128"/>
      <c r="B98" s="128"/>
      <c r="C98" s="128"/>
      <c r="D98" s="128"/>
      <c r="E98" s="314" t="s">
        <v>682</v>
      </c>
      <c r="F98" s="316">
        <f>F70*((1+F$86)^F$87)</f>
        <v>0</v>
      </c>
      <c r="G98" s="128"/>
      <c r="H98" s="312"/>
    </row>
    <row r="99" spans="1:9" s="2" customFormat="1" x14ac:dyDescent="0.2">
      <c r="A99" s="128"/>
      <c r="B99" s="128"/>
      <c r="C99" s="128"/>
      <c r="D99" s="128"/>
      <c r="E99" s="128"/>
      <c r="F99" s="245"/>
      <c r="G99" s="128"/>
    </row>
    <row r="100" spans="1:9" s="2" customFormat="1" x14ac:dyDescent="0.2">
      <c r="A100" s="128"/>
      <c r="B100" s="128"/>
      <c r="C100" s="128"/>
      <c r="D100" s="309" t="s">
        <v>683</v>
      </c>
      <c r="E100" s="128"/>
      <c r="F100" s="245"/>
      <c r="G100" s="128"/>
    </row>
    <row r="101" spans="1:9" s="2" customFormat="1" x14ac:dyDescent="0.2">
      <c r="A101" s="128"/>
      <c r="B101" s="128"/>
      <c r="C101" s="128"/>
      <c r="D101" s="128"/>
      <c r="E101" s="320" t="s">
        <v>675</v>
      </c>
      <c r="F101" s="321">
        <f>F90</f>
        <v>0</v>
      </c>
      <c r="G101" s="320" t="str">
        <f>InpActive!$F$15</f>
        <v>£m (2017-18 FYA CPIH prices)</v>
      </c>
      <c r="H101" s="312"/>
    </row>
    <row r="102" spans="1:9" s="2" customFormat="1" x14ac:dyDescent="0.2">
      <c r="A102" s="128"/>
      <c r="B102" s="128"/>
      <c r="C102" s="128"/>
      <c r="D102" s="128"/>
      <c r="E102" s="320" t="s">
        <v>676</v>
      </c>
      <c r="F102" s="321">
        <f>F91</f>
        <v>0</v>
      </c>
      <c r="G102" s="320" t="str">
        <f>InpActive!$F$15</f>
        <v>£m (2017-18 FYA CPIH prices)</v>
      </c>
      <c r="H102" s="312"/>
    </row>
    <row r="103" spans="1:9" s="2" customFormat="1" x14ac:dyDescent="0.2">
      <c r="A103" s="128"/>
      <c r="B103" s="128"/>
      <c r="C103" s="128"/>
      <c r="D103" s="128"/>
      <c r="E103" s="320" t="s">
        <v>677</v>
      </c>
      <c r="F103" s="321">
        <f>F92</f>
        <v>0</v>
      </c>
      <c r="G103" s="320" t="str">
        <f>InpActive!$F$15</f>
        <v>£m (2017-18 FYA CPIH prices)</v>
      </c>
      <c r="H103" s="312"/>
    </row>
    <row r="104" spans="1:9" s="2" customFormat="1" x14ac:dyDescent="0.2">
      <c r="A104" s="128"/>
      <c r="B104" s="128"/>
      <c r="C104" s="128"/>
      <c r="D104" s="128"/>
      <c r="E104" s="320" t="s">
        <v>678</v>
      </c>
      <c r="F104" s="321">
        <f>F93</f>
        <v>0</v>
      </c>
      <c r="G104" s="320" t="str">
        <f>InpActive!$F$15</f>
        <v>£m (2017-18 FYA CPIH prices)</v>
      </c>
      <c r="H104" s="312"/>
    </row>
    <row r="105" spans="1:9" s="2" customFormat="1" x14ac:dyDescent="0.2">
      <c r="A105" s="128"/>
      <c r="B105" s="128"/>
      <c r="C105" s="128"/>
      <c r="D105" s="128"/>
      <c r="E105" s="320" t="s">
        <v>681</v>
      </c>
      <c r="F105" s="321">
        <f>F97</f>
        <v>0</v>
      </c>
      <c r="G105" s="320" t="str">
        <f>InpActive!$F$15</f>
        <v>£m (2017-18 FYA CPIH prices)</v>
      </c>
      <c r="H105" s="312"/>
    </row>
    <row r="106" spans="1:9" s="2" customFormat="1" x14ac:dyDescent="0.2">
      <c r="A106" s="128"/>
      <c r="B106" s="128"/>
      <c r="C106" s="128"/>
      <c r="D106" s="128"/>
      <c r="E106" s="320" t="s">
        <v>682</v>
      </c>
      <c r="F106" s="321">
        <f>F98</f>
        <v>0</v>
      </c>
      <c r="G106" s="320" t="str">
        <f>InpActive!$F$15</f>
        <v>£m (2017-18 FYA CPIH prices)</v>
      </c>
      <c r="H106" s="312"/>
    </row>
    <row r="107" spans="1:9" s="2" customFormat="1" x14ac:dyDescent="0.2">
      <c r="A107" s="128"/>
      <c r="B107" s="128"/>
      <c r="C107" s="128"/>
      <c r="D107" s="128"/>
      <c r="E107" s="320" t="s">
        <v>679</v>
      </c>
      <c r="F107" s="321">
        <f>F94</f>
        <v>0</v>
      </c>
      <c r="G107" s="320" t="str">
        <f>InpActive!$F$15</f>
        <v>£m (2017-18 FYA CPIH prices)</v>
      </c>
      <c r="H107" s="312"/>
    </row>
    <row r="108" spans="1:9" s="84" customFormat="1" x14ac:dyDescent="0.2">
      <c r="A108" s="131"/>
      <c r="B108" s="131"/>
      <c r="C108" s="131"/>
      <c r="D108" s="131"/>
      <c r="E108" s="320" t="s">
        <v>684</v>
      </c>
      <c r="F108" s="321">
        <f xml:space="preserve"> SUM(F101:F107)</f>
        <v>0</v>
      </c>
      <c r="G108" s="320" t="s">
        <v>587</v>
      </c>
      <c r="H108" s="313"/>
    </row>
    <row r="109" spans="1:9" s="2" customFormat="1" x14ac:dyDescent="0.2">
      <c r="A109" s="128"/>
      <c r="B109" s="128"/>
      <c r="C109" s="128"/>
      <c r="D109" s="128"/>
      <c r="E109" s="128"/>
      <c r="F109" s="130"/>
      <c r="G109" s="128"/>
      <c r="H109" s="245"/>
    </row>
    <row r="110" spans="1:9" s="213" customFormat="1" ht="13.5" x14ac:dyDescent="0.25">
      <c r="A110" s="213" t="s">
        <v>685</v>
      </c>
    </row>
    <row r="111" spans="1:9" s="82" customFormat="1" x14ac:dyDescent="0.2">
      <c r="A111" s="79"/>
      <c r="B111" s="126"/>
      <c r="C111" s="126"/>
      <c r="D111" s="127"/>
      <c r="E111" s="80"/>
      <c r="F111" s="81"/>
      <c r="G111" s="80"/>
      <c r="H111" s="244"/>
      <c r="I111" s="83"/>
    </row>
    <row r="112" spans="1:9" s="82" customFormat="1" x14ac:dyDescent="0.2">
      <c r="A112" s="79"/>
      <c r="B112" s="126"/>
      <c r="C112" s="126"/>
      <c r="D112" s="268" t="s">
        <v>686</v>
      </c>
      <c r="E112" s="80"/>
      <c r="F112" s="81"/>
      <c r="G112" s="80"/>
      <c r="H112" s="244"/>
      <c r="I112" s="83"/>
    </row>
    <row r="113" spans="1:9" s="2" customFormat="1" x14ac:dyDescent="0.2">
      <c r="A113" s="128"/>
      <c r="B113" s="128"/>
      <c r="C113" s="128"/>
      <c r="D113" s="128"/>
      <c r="E113" s="310" t="str">
        <f>InpActive!E67</f>
        <v>Other bespoke adjustments - water resources</v>
      </c>
      <c r="F113" s="406">
        <f>InpActive!F67</f>
        <v>0</v>
      </c>
      <c r="G113" s="310" t="str">
        <f>InpActive!G67</f>
        <v>£m (2017-18 FYA CPIH prices)</v>
      </c>
      <c r="H113" s="312"/>
    </row>
    <row r="114" spans="1:9" s="2" customFormat="1" x14ac:dyDescent="0.2">
      <c r="A114" s="128"/>
      <c r="B114" s="128"/>
      <c r="C114" s="128"/>
      <c r="D114" s="128"/>
      <c r="E114" s="310" t="str">
        <f>InpActive!E68</f>
        <v>Other bespoke adjustments - water network plus</v>
      </c>
      <c r="F114" s="406">
        <f>InpActive!F68</f>
        <v>0</v>
      </c>
      <c r="G114" s="310" t="str">
        <f>InpActive!G68</f>
        <v>£m (2017-18 FYA CPIH prices)</v>
      </c>
      <c r="H114" s="312"/>
    </row>
    <row r="115" spans="1:9" s="2" customFormat="1" x14ac:dyDescent="0.2">
      <c r="A115" s="128"/>
      <c r="B115" s="128"/>
      <c r="C115" s="128"/>
      <c r="D115" s="128"/>
      <c r="E115" s="310" t="str">
        <f>InpActive!E69</f>
        <v>Other bespoke adjustments - wastewater network plus</v>
      </c>
      <c r="F115" s="406">
        <f>InpActive!F69</f>
        <v>0</v>
      </c>
      <c r="G115" s="310" t="str">
        <f>InpActive!G69</f>
        <v>£m (2017-18 FYA CPIH prices)</v>
      </c>
      <c r="H115" s="312"/>
    </row>
    <row r="116" spans="1:9" s="2" customFormat="1" x14ac:dyDescent="0.2">
      <c r="A116" s="128"/>
      <c r="B116" s="128"/>
      <c r="C116" s="128"/>
      <c r="D116" s="128"/>
      <c r="E116" s="310" t="str">
        <f>InpActive!E70</f>
        <v>Other bespoke adjustments - bioresources (sludge)</v>
      </c>
      <c r="F116" s="406">
        <f>InpActive!F70</f>
        <v>0</v>
      </c>
      <c r="G116" s="310" t="str">
        <f>InpActive!G70</f>
        <v>£m (2017-18 FYA CPIH prices)</v>
      </c>
      <c r="H116" s="312"/>
    </row>
    <row r="117" spans="1:9" s="2" customFormat="1" x14ac:dyDescent="0.2">
      <c r="A117" s="128"/>
      <c r="B117" s="128"/>
      <c r="C117" s="128"/>
      <c r="D117" s="128"/>
      <c r="E117" s="310" t="str">
        <f>InpActive!E71</f>
        <v>Other bespoke adjustments - residential retail</v>
      </c>
      <c r="F117" s="406">
        <f>InpActive!F71</f>
        <v>0</v>
      </c>
      <c r="G117" s="310" t="str">
        <f>InpActive!G71</f>
        <v>£m (2017-18 FYA CPIH prices)</v>
      </c>
      <c r="H117" s="312"/>
    </row>
    <row r="118" spans="1:9" s="2" customFormat="1" x14ac:dyDescent="0.2">
      <c r="A118" s="128"/>
      <c r="B118" s="128"/>
      <c r="C118" s="128"/>
      <c r="D118" s="128"/>
      <c r="E118" s="310" t="str">
        <f>InpActive!E72</f>
        <v>Other bespoke adjustments - business retail</v>
      </c>
      <c r="F118" s="406">
        <f>InpActive!F72</f>
        <v>0</v>
      </c>
      <c r="G118" s="310" t="str">
        <f>InpActive!G72</f>
        <v>£m (2017-18 FYA CPIH prices)</v>
      </c>
      <c r="H118" s="312"/>
    </row>
    <row r="119" spans="1:9" s="2" customFormat="1" x14ac:dyDescent="0.2">
      <c r="A119" s="128"/>
      <c r="B119" s="128"/>
      <c r="C119" s="128"/>
      <c r="D119" s="128"/>
      <c r="E119" s="310" t="str">
        <f>InpActive!E73</f>
        <v>Other bespoke adjustments - dummy control</v>
      </c>
      <c r="F119" s="406">
        <f>InpActive!F73</f>
        <v>0</v>
      </c>
      <c r="G119" s="310" t="str">
        <f>InpActive!G73</f>
        <v>£m (2017-18 FYA CPIH prices)</v>
      </c>
      <c r="H119" s="312"/>
    </row>
    <row r="120" spans="1:9" s="82" customFormat="1" x14ac:dyDescent="0.2">
      <c r="A120" s="79"/>
      <c r="B120" s="126"/>
      <c r="C120" s="126"/>
      <c r="D120" s="127"/>
      <c r="E120" s="80"/>
      <c r="F120" s="81"/>
      <c r="G120" s="80"/>
      <c r="H120" s="244"/>
      <c r="I120" s="83"/>
    </row>
    <row r="121" spans="1:9" s="2" customFormat="1" x14ac:dyDescent="0.2">
      <c r="A121" s="128"/>
      <c r="B121" s="128"/>
      <c r="C121" s="128"/>
      <c r="D121" s="268" t="s">
        <v>687</v>
      </c>
      <c r="E121" s="112"/>
      <c r="F121" s="112"/>
      <c r="G121" s="112"/>
      <c r="H121" s="247"/>
    </row>
    <row r="122" spans="1:9" s="2" customFormat="1" x14ac:dyDescent="0.2">
      <c r="A122" s="128"/>
      <c r="B122" s="128"/>
      <c r="C122" s="128"/>
      <c r="D122" s="268"/>
      <c r="E122" s="112" t="s">
        <v>688</v>
      </c>
      <c r="F122" s="408">
        <f>F74+F113</f>
        <v>3.372650000000002E-2</v>
      </c>
      <c r="G122" s="128" t="s">
        <v>587</v>
      </c>
      <c r="H122" s="247"/>
    </row>
    <row r="123" spans="1:9" s="2" customFormat="1" x14ac:dyDescent="0.2">
      <c r="A123" s="128"/>
      <c r="B123" s="128"/>
      <c r="C123" s="128"/>
      <c r="D123" s="268"/>
      <c r="E123" s="112" t="s">
        <v>689</v>
      </c>
      <c r="F123" s="407">
        <f t="shared" ref="F123:F128" si="2">F75+F114</f>
        <v>-2.4379717754512806</v>
      </c>
      <c r="G123" s="128" t="s">
        <v>587</v>
      </c>
      <c r="H123" s="247"/>
    </row>
    <row r="124" spans="1:9" s="2" customFormat="1" x14ac:dyDescent="0.2">
      <c r="A124" s="128"/>
      <c r="B124" s="128"/>
      <c r="C124" s="128"/>
      <c r="D124" s="268"/>
      <c r="E124" s="112" t="s">
        <v>690</v>
      </c>
      <c r="F124" s="407">
        <f t="shared" si="2"/>
        <v>0</v>
      </c>
      <c r="G124" s="128" t="s">
        <v>587</v>
      </c>
      <c r="H124" s="247"/>
    </row>
    <row r="125" spans="1:9" s="2" customFormat="1" x14ac:dyDescent="0.2">
      <c r="A125" s="128"/>
      <c r="B125" s="128"/>
      <c r="C125" s="128"/>
      <c r="D125" s="268"/>
      <c r="E125" s="112" t="s">
        <v>691</v>
      </c>
      <c r="F125" s="407">
        <f t="shared" si="2"/>
        <v>0</v>
      </c>
      <c r="G125" s="128" t="s">
        <v>587</v>
      </c>
      <c r="H125" s="247"/>
    </row>
    <row r="126" spans="1:9" s="2" customFormat="1" x14ac:dyDescent="0.2">
      <c r="A126" s="128"/>
      <c r="B126" s="128"/>
      <c r="C126" s="128"/>
      <c r="D126" s="268"/>
      <c r="E126" s="112" t="s">
        <v>692</v>
      </c>
      <c r="F126" s="407">
        <f t="shared" si="2"/>
        <v>0.43815332222895187</v>
      </c>
      <c r="G126" s="128" t="s">
        <v>587</v>
      </c>
      <c r="H126" s="247"/>
    </row>
    <row r="127" spans="1:9" s="2" customFormat="1" x14ac:dyDescent="0.2">
      <c r="A127" s="128"/>
      <c r="B127" s="128"/>
      <c r="C127" s="128"/>
      <c r="D127" s="268"/>
      <c r="E127" s="112" t="s">
        <v>693</v>
      </c>
      <c r="F127" s="407">
        <f t="shared" si="2"/>
        <v>0</v>
      </c>
      <c r="G127" s="128" t="s">
        <v>587</v>
      </c>
      <c r="H127" s="247"/>
    </row>
    <row r="128" spans="1:9" s="2" customFormat="1" x14ac:dyDescent="0.2">
      <c r="A128" s="128"/>
      <c r="B128" s="128"/>
      <c r="C128" s="128"/>
      <c r="D128" s="268"/>
      <c r="E128" s="112" t="s">
        <v>694</v>
      </c>
      <c r="F128" s="407">
        <f t="shared" si="2"/>
        <v>0</v>
      </c>
      <c r="G128" s="128" t="s">
        <v>587</v>
      </c>
      <c r="H128" s="247"/>
    </row>
    <row r="129" spans="1:9" s="82" customFormat="1" x14ac:dyDescent="0.2">
      <c r="A129" s="79"/>
      <c r="B129" s="126"/>
      <c r="C129" s="126"/>
      <c r="D129" s="127"/>
      <c r="E129" s="80"/>
      <c r="F129" s="81"/>
      <c r="G129" s="80"/>
      <c r="H129" s="244"/>
      <c r="I129" s="83"/>
    </row>
    <row r="130" spans="1:9" s="213" customFormat="1" ht="13.5" x14ac:dyDescent="0.25">
      <c r="A130" s="213" t="s">
        <v>695</v>
      </c>
    </row>
    <row r="131" spans="1:9" s="2" customFormat="1" x14ac:dyDescent="0.2">
      <c r="A131" s="128"/>
      <c r="B131" s="128"/>
      <c r="C131" s="132"/>
      <c r="D131" s="128"/>
      <c r="E131" s="128"/>
      <c r="F131" s="130"/>
      <c r="G131" s="128"/>
      <c r="H131" s="245"/>
    </row>
    <row r="132" spans="1:9" s="2" customFormat="1" x14ac:dyDescent="0.2">
      <c r="A132" s="128"/>
      <c r="B132" s="128"/>
      <c r="C132" s="128"/>
      <c r="D132" s="268" t="s">
        <v>687</v>
      </c>
      <c r="E132" s="112"/>
      <c r="F132" s="112"/>
      <c r="G132" s="112"/>
      <c r="H132" s="247"/>
    </row>
    <row r="133" spans="1:9" s="84" customFormat="1" x14ac:dyDescent="0.2">
      <c r="A133" s="131"/>
      <c r="B133" s="131"/>
      <c r="C133" s="131"/>
      <c r="D133" s="111"/>
      <c r="E133" s="320" t="s">
        <v>688</v>
      </c>
      <c r="F133" s="377">
        <f>F122</f>
        <v>3.372650000000002E-2</v>
      </c>
      <c r="G133" s="111" t="str">
        <f t="shared" ref="G133:G139" si="3">G74</f>
        <v>£m (2017-18 FYA CPIH prices)</v>
      </c>
      <c r="H133" s="313"/>
    </row>
    <row r="134" spans="1:9" s="84" customFormat="1" x14ac:dyDescent="0.2">
      <c r="A134" s="131"/>
      <c r="B134" s="131"/>
      <c r="C134" s="131"/>
      <c r="D134" s="111"/>
      <c r="E134" s="320" t="s">
        <v>689</v>
      </c>
      <c r="F134" s="377">
        <f t="shared" ref="F134:F139" si="4">F123</f>
        <v>-2.4379717754512806</v>
      </c>
      <c r="G134" s="111" t="str">
        <f t="shared" si="3"/>
        <v>£m (2017-18 FYA CPIH prices)</v>
      </c>
      <c r="H134" s="313"/>
    </row>
    <row r="135" spans="1:9" s="84" customFormat="1" x14ac:dyDescent="0.2">
      <c r="A135" s="131"/>
      <c r="B135" s="131"/>
      <c r="C135" s="131"/>
      <c r="D135" s="111"/>
      <c r="E135" s="320" t="s">
        <v>690</v>
      </c>
      <c r="F135" s="377">
        <f t="shared" si="4"/>
        <v>0</v>
      </c>
      <c r="G135" s="111" t="str">
        <f t="shared" si="3"/>
        <v>£m (2017-18 FYA CPIH prices)</v>
      </c>
      <c r="H135" s="313"/>
    </row>
    <row r="136" spans="1:9" s="84" customFormat="1" x14ac:dyDescent="0.2">
      <c r="A136" s="131"/>
      <c r="B136" s="131"/>
      <c r="C136" s="131"/>
      <c r="D136" s="111"/>
      <c r="E136" s="320" t="s">
        <v>691</v>
      </c>
      <c r="F136" s="377">
        <f t="shared" si="4"/>
        <v>0</v>
      </c>
      <c r="G136" s="111" t="str">
        <f t="shared" si="3"/>
        <v>£m (2017-18 FYA CPIH prices)</v>
      </c>
      <c r="H136" s="313"/>
    </row>
    <row r="137" spans="1:9" s="84" customFormat="1" x14ac:dyDescent="0.2">
      <c r="A137" s="131"/>
      <c r="B137" s="131"/>
      <c r="C137" s="131"/>
      <c r="D137" s="111"/>
      <c r="E137" s="320" t="s">
        <v>692</v>
      </c>
      <c r="F137" s="377">
        <f t="shared" si="4"/>
        <v>0.43815332222895187</v>
      </c>
      <c r="G137" s="111" t="str">
        <f t="shared" si="3"/>
        <v>£m (2017-18 FYA CPIH prices)</v>
      </c>
      <c r="H137" s="313"/>
    </row>
    <row r="138" spans="1:9" s="84" customFormat="1" x14ac:dyDescent="0.2">
      <c r="A138" s="131"/>
      <c r="B138" s="131"/>
      <c r="C138" s="131"/>
      <c r="D138" s="111"/>
      <c r="E138" s="320" t="s">
        <v>693</v>
      </c>
      <c r="F138" s="377">
        <f t="shared" si="4"/>
        <v>0</v>
      </c>
      <c r="G138" s="111" t="str">
        <f t="shared" si="3"/>
        <v>£m (2017-18 FYA CPIH prices)</v>
      </c>
      <c r="H138" s="313"/>
    </row>
    <row r="139" spans="1:9" s="84" customFormat="1" x14ac:dyDescent="0.2">
      <c r="A139" s="131"/>
      <c r="B139" s="131"/>
      <c r="C139" s="131"/>
      <c r="D139" s="111"/>
      <c r="E139" s="320" t="s">
        <v>694</v>
      </c>
      <c r="F139" s="377">
        <f t="shared" si="4"/>
        <v>0</v>
      </c>
      <c r="G139" s="111" t="str">
        <f t="shared" si="3"/>
        <v>£m (2017-18 FYA CPIH prices)</v>
      </c>
      <c r="H139" s="313"/>
    </row>
    <row r="140" spans="1:9" s="387" customFormat="1" x14ac:dyDescent="0.2">
      <c r="A140" s="383"/>
      <c r="B140" s="383"/>
      <c r="C140" s="383"/>
      <c r="D140" s="383"/>
      <c r="E140" s="384" t="s">
        <v>696</v>
      </c>
      <c r="F140" s="385">
        <f xml:space="preserve"> SUM(F133:F139)</f>
        <v>-1.9660919532223287</v>
      </c>
      <c r="G140" s="384" t="s">
        <v>587</v>
      </c>
      <c r="H140" s="386"/>
    </row>
    <row r="141" spans="1:9" x14ac:dyDescent="0.2"/>
    <row r="142" spans="1:9" s="212" customFormat="1" ht="13.5" x14ac:dyDescent="0.25">
      <c r="A142" s="212" t="s">
        <v>513</v>
      </c>
    </row>
    <row r="143" spans="1:9" x14ac:dyDescent="0.2"/>
    <row r="144" spans="1:9" x14ac:dyDescent="0.2"/>
    <row r="145" x14ac:dyDescent="0.2"/>
    <row r="146" x14ac:dyDescent="0.2"/>
    <row r="147" x14ac:dyDescent="0.2"/>
    <row r="148" x14ac:dyDescent="0.2"/>
    <row r="149" x14ac:dyDescent="0.2"/>
    <row r="150" x14ac:dyDescent="0.2"/>
    <row r="151" x14ac:dyDescent="0.2"/>
  </sheetData>
  <conditionalFormatting sqref="F9:F57 H58:H59 H61:H64 F65:F108 H109 H141">
    <cfRule type="cellIs" dxfId="41" priority="11" operator="equal">
      <formula>0</formula>
    </cfRule>
  </conditionalFormatting>
  <conditionalFormatting sqref="F113:F119">
    <cfRule type="cellIs" dxfId="40" priority="7" operator="equal">
      <formula>0</formula>
    </cfRule>
  </conditionalFormatting>
  <conditionalFormatting sqref="F133:F140">
    <cfRule type="cellIs" dxfId="39" priority="8" operator="equal">
      <formula>0</formula>
    </cfRule>
  </conditionalFormatting>
  <conditionalFormatting sqref="H121:H128">
    <cfRule type="cellIs" dxfId="38" priority="1" operator="equal">
      <formula>0</formula>
    </cfRule>
  </conditionalFormatting>
  <conditionalFormatting sqref="H131:H132">
    <cfRule type="cellIs" dxfId="37" priority="10" operator="equal">
      <formula>0</formula>
    </cfRule>
  </conditionalFormatting>
  <pageMargins left="0.70866141732283472" right="0.70866141732283472" top="0.74803149606299213" bottom="0.74803149606299213" header="0.31496062992125984" footer="0.31496062992125984"/>
  <pageSetup paperSize="9" scale="82" fitToHeight="0"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outlinePr summaryBelow="0" summaryRight="0"/>
    <pageSetUpPr fitToPage="1"/>
  </sheetPr>
  <dimension ref="A1:T69"/>
  <sheetViews>
    <sheetView showGridLines="0" zoomScaleNormal="100" workbookViewId="0">
      <pane xSplit="9" ySplit="5" topLeftCell="J6" activePane="bottomRight" state="frozen"/>
      <selection pane="topRight"/>
      <selection pane="bottomLeft"/>
      <selection pane="bottomRight"/>
    </sheetView>
  </sheetViews>
  <sheetFormatPr defaultColWidth="0" defaultRowHeight="12.75" zeroHeight="1" x14ac:dyDescent="0.2"/>
  <cols>
    <col min="1" max="1" width="1.625" style="98" customWidth="1"/>
    <col min="2" max="2" width="1.625" style="142" customWidth="1"/>
    <col min="3" max="3" width="1.625" style="100" customWidth="1"/>
    <col min="4" max="4" width="1.625" style="90" customWidth="1"/>
    <col min="5" max="5" width="50.625" style="90" customWidth="1"/>
    <col min="6" max="6" width="15.625" style="90" customWidth="1"/>
    <col min="7" max="7" width="30.625" style="90" customWidth="1"/>
    <col min="8" max="8" width="15.625" style="31" customWidth="1"/>
    <col min="9" max="9" width="2.625" style="31" customWidth="1"/>
    <col min="10" max="20" width="9.625" style="31" customWidth="1"/>
    <col min="21" max="16384" width="9.625" style="31" hidden="1"/>
  </cols>
  <sheetData>
    <row r="1" spans="1:20" s="105" customFormat="1" ht="44.25" x14ac:dyDescent="0.2">
      <c r="A1" s="135" t="str">
        <f ca="1" xml:space="preserve"> RIGHT(CELL("filename", $A$1), LEN(CELL("filename", $A$1)) - SEARCH("]", CELL("filename", $A$1)))</f>
        <v>Water resources</v>
      </c>
      <c r="B1" s="136"/>
      <c r="C1" s="137"/>
      <c r="D1" s="133"/>
      <c r="E1" s="133"/>
      <c r="F1" s="133"/>
      <c r="G1" s="133"/>
      <c r="H1" s="416" t="str">
        <f>InpActive!F9</f>
        <v>Bristol Water</v>
      </c>
      <c r="I1" s="104"/>
      <c r="J1" s="104"/>
      <c r="K1" s="104"/>
      <c r="L1" s="104"/>
      <c r="M1" s="104"/>
      <c r="N1" s="104"/>
      <c r="O1" s="104"/>
      <c r="P1" s="104"/>
      <c r="Q1" s="104"/>
      <c r="R1" s="104"/>
      <c r="S1" s="104"/>
      <c r="T1" s="104"/>
    </row>
    <row r="2" spans="1:20" s="15" customFormat="1" x14ac:dyDescent="0.2">
      <c r="A2" s="138"/>
      <c r="B2" s="139"/>
      <c r="C2" s="140"/>
      <c r="D2" s="141"/>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20" customFormat="1" x14ac:dyDescent="0.2">
      <c r="A3" s="134"/>
      <c r="B3" s="139"/>
      <c r="C3" s="140"/>
      <c r="D3" s="141"/>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1" customFormat="1" x14ac:dyDescent="0.2">
      <c r="A4" s="134"/>
      <c r="B4" s="139"/>
      <c r="C4" s="140"/>
      <c r="D4" s="141"/>
      <c r="E4" s="123" t="str">
        <f>Time!E$85</f>
        <v>Financial Year Ending</v>
      </c>
      <c r="F4" s="123"/>
      <c r="G4" s="123"/>
      <c r="H4" s="119"/>
      <c r="I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30" customFormat="1" x14ac:dyDescent="0.2">
      <c r="A5" s="134"/>
      <c r="B5" s="139"/>
      <c r="C5" s="140"/>
      <c r="D5" s="141"/>
      <c r="E5" s="123" t="str">
        <f>Time!E$10</f>
        <v>Model column counter</v>
      </c>
      <c r="F5" s="134" t="s">
        <v>514</v>
      </c>
      <c r="G5" s="134" t="s">
        <v>133</v>
      </c>
      <c r="H5" s="20" t="s">
        <v>515</v>
      </c>
      <c r="I5" s="25"/>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30" customFormat="1" x14ac:dyDescent="0.2">
      <c r="A6" s="134"/>
      <c r="B6" s="139"/>
      <c r="C6" s="140"/>
      <c r="D6" s="141"/>
      <c r="E6" s="123"/>
      <c r="F6" s="134"/>
      <c r="G6" s="134"/>
      <c r="H6" s="20"/>
      <c r="I6" s="25"/>
      <c r="J6" s="25"/>
      <c r="K6" s="25"/>
      <c r="L6" s="25"/>
      <c r="M6" s="25"/>
      <c r="N6" s="25"/>
      <c r="O6" s="25"/>
      <c r="P6" s="25"/>
      <c r="Q6" s="25"/>
      <c r="R6" s="25"/>
      <c r="S6" s="25"/>
      <c r="T6" s="25"/>
    </row>
    <row r="7" spans="1:20" s="213" customFormat="1" ht="13.5" x14ac:dyDescent="0.25">
      <c r="A7" s="213" t="s">
        <v>521</v>
      </c>
    </row>
    <row r="8" spans="1:20" s="157" customFormat="1" x14ac:dyDescent="0.2">
      <c r="A8" s="158"/>
      <c r="B8" s="159"/>
      <c r="C8" s="160"/>
    </row>
    <row r="9" spans="1:20" s="157" customFormat="1" x14ac:dyDescent="0.2">
      <c r="A9" s="158"/>
      <c r="B9" s="159" t="s">
        <v>697</v>
      </c>
      <c r="C9" s="160"/>
    </row>
    <row r="10" spans="1:20" s="304" customFormat="1" x14ac:dyDescent="0.2">
      <c r="A10" s="355"/>
      <c r="B10" s="356"/>
      <c r="E10" s="304" t="str">
        <f xml:space="preserve"> 'Abatements and deferrals'!E$133</f>
        <v>Payments after abatements and deferrals and other bespoke adjustments - water resources</v>
      </c>
      <c r="F10" s="304">
        <f xml:space="preserve"> 'Abatements and deferrals'!F$133</f>
        <v>3.372650000000002E-2</v>
      </c>
      <c r="G10" s="304" t="str">
        <f xml:space="preserve"> 'Abatements and deferrals'!G$133</f>
        <v>£m (2017-18 FYA CPIH prices)</v>
      </c>
      <c r="H10" s="304">
        <f xml:space="preserve"> 'Abatements and deferrals'!H$133</f>
        <v>0</v>
      </c>
      <c r="I10" s="304">
        <f xml:space="preserve"> 'Abatements and deferrals'!I$133</f>
        <v>0</v>
      </c>
    </row>
    <row r="11" spans="1:20" s="157" customFormat="1" x14ac:dyDescent="0.2">
      <c r="A11" s="158"/>
      <c r="B11" s="159"/>
      <c r="C11" s="160"/>
      <c r="E11" s="300"/>
      <c r="G11" s="300"/>
      <c r="H11" s="300"/>
    </row>
    <row r="12" spans="1:20" s="157" customFormat="1" x14ac:dyDescent="0.2">
      <c r="A12" s="158"/>
      <c r="B12" s="159" t="s">
        <v>698</v>
      </c>
      <c r="C12" s="160"/>
    </row>
    <row r="13" spans="1:20" s="157" customFormat="1" x14ac:dyDescent="0.2">
      <c r="A13" s="158"/>
      <c r="B13" s="159"/>
      <c r="C13" s="160"/>
    </row>
    <row r="14" spans="1:20" s="163" customFormat="1" x14ac:dyDescent="0.2">
      <c r="A14" s="161"/>
      <c r="B14" s="162"/>
      <c r="E14" s="304" t="str">
        <f xml:space="preserve"> InpActive!E$12</f>
        <v>Reporting year</v>
      </c>
      <c r="F14" s="304" t="str">
        <f xml:space="preserve"> InpActive!F$12</f>
        <v>2023-24</v>
      </c>
      <c r="G14" s="304" t="str">
        <f xml:space="preserve"> InpActive!G$12</f>
        <v>Financial year</v>
      </c>
    </row>
    <row r="15" spans="1:20" s="157" customFormat="1" x14ac:dyDescent="0.2">
      <c r="A15" s="158"/>
      <c r="B15" s="159"/>
      <c r="C15" s="160"/>
      <c r="E15" s="157" t="s">
        <v>699</v>
      </c>
      <c r="F15" s="219">
        <f>_xlfn.NUMBERVALUE(CONCATENATE(20,RIGHT(F14,2)))</f>
        <v>2024</v>
      </c>
    </row>
    <row r="16" spans="1:20" s="163" customFormat="1" x14ac:dyDescent="0.2">
      <c r="A16" s="161"/>
      <c r="B16" s="162"/>
      <c r="E16" s="174" t="str">
        <f xml:space="preserve"> Time!E$85</f>
        <v>Financial Year Ending</v>
      </c>
      <c r="F16" s="172">
        <f xml:space="preserve"> Time!F$85</f>
        <v>0</v>
      </c>
      <c r="G16" s="172" t="str">
        <f xml:space="preserve"> Time!G$85</f>
        <v>year #</v>
      </c>
      <c r="H16" s="172">
        <f xml:space="preserve"> Time!H$85</f>
        <v>0</v>
      </c>
      <c r="I16" s="172">
        <f xml:space="preserve"> Time!I$85</f>
        <v>0</v>
      </c>
      <c r="J16" s="218">
        <f xml:space="preserve"> Time!J$85</f>
        <v>2016</v>
      </c>
      <c r="K16" s="218">
        <f xml:space="preserve"> Time!K$85</f>
        <v>2017</v>
      </c>
      <c r="L16" s="218">
        <f xml:space="preserve"> Time!L$85</f>
        <v>2018</v>
      </c>
      <c r="M16" s="218">
        <f xml:space="preserve"> Time!M$85</f>
        <v>2019</v>
      </c>
      <c r="N16" s="218">
        <f xml:space="preserve"> Time!N$85</f>
        <v>2020</v>
      </c>
      <c r="O16" s="218">
        <f xml:space="preserve"> Time!O$85</f>
        <v>2021</v>
      </c>
      <c r="P16" s="218">
        <f xml:space="preserve"> Time!P$85</f>
        <v>2022</v>
      </c>
      <c r="Q16" s="218">
        <f xml:space="preserve"> Time!Q$85</f>
        <v>2023</v>
      </c>
      <c r="R16" s="218">
        <f xml:space="preserve"> Time!R$85</f>
        <v>2024</v>
      </c>
      <c r="S16" s="218">
        <f xml:space="preserve"> Time!S$85</f>
        <v>2025</v>
      </c>
      <c r="T16" s="218">
        <f xml:space="preserve"> Time!T$85</f>
        <v>2026</v>
      </c>
    </row>
    <row r="17" spans="1:20" s="157" customFormat="1" x14ac:dyDescent="0.2">
      <c r="A17" s="158"/>
      <c r="B17" s="159"/>
      <c r="C17" s="160"/>
      <c r="E17" s="157" t="s">
        <v>700</v>
      </c>
      <c r="G17" s="157" t="s">
        <v>612</v>
      </c>
      <c r="J17" s="173">
        <f xml:space="preserve"> IF( J16 = $F15, 1, 0 )</f>
        <v>0</v>
      </c>
      <c r="K17" s="173">
        <f t="shared" ref="K17:T17" si="0" xml:space="preserve"> IF( K16 = $F15, 1, 0 )</f>
        <v>0</v>
      </c>
      <c r="L17" s="173">
        <f t="shared" si="0"/>
        <v>0</v>
      </c>
      <c r="M17" s="173">
        <f t="shared" si="0"/>
        <v>0</v>
      </c>
      <c r="N17" s="173">
        <f t="shared" si="0"/>
        <v>0</v>
      </c>
      <c r="O17" s="173">
        <f xml:space="preserve"> IF( O16 = $F15, 1, 0 )</f>
        <v>0</v>
      </c>
      <c r="P17" s="173">
        <f t="shared" si="0"/>
        <v>0</v>
      </c>
      <c r="Q17" s="173">
        <f t="shared" si="0"/>
        <v>0</v>
      </c>
      <c r="R17" s="173">
        <f t="shared" si="0"/>
        <v>1</v>
      </c>
      <c r="S17" s="173">
        <f t="shared" si="0"/>
        <v>0</v>
      </c>
      <c r="T17" s="173">
        <f t="shared" si="0"/>
        <v>0</v>
      </c>
    </row>
    <row r="18" spans="1:20" s="157" customFormat="1" x14ac:dyDescent="0.2">
      <c r="A18" s="158"/>
      <c r="B18" s="159"/>
      <c r="C18" s="160"/>
      <c r="E18" s="157" t="s">
        <v>701</v>
      </c>
      <c r="G18" s="157" t="s">
        <v>612</v>
      </c>
      <c r="J18" s="173">
        <f xml:space="preserve"> IF( H17 = 1, 1, 0 )</f>
        <v>0</v>
      </c>
      <c r="K18" s="173">
        <f t="shared" ref="K18:T18" si="1" xml:space="preserve"> IF( I17 = 1, 1, 0 )</f>
        <v>0</v>
      </c>
      <c r="L18" s="173">
        <f t="shared" si="1"/>
        <v>0</v>
      </c>
      <c r="M18" s="173">
        <f t="shared" si="1"/>
        <v>0</v>
      </c>
      <c r="N18" s="173">
        <f t="shared" si="1"/>
        <v>0</v>
      </c>
      <c r="O18" s="173">
        <f t="shared" si="1"/>
        <v>0</v>
      </c>
      <c r="P18" s="173">
        <f t="shared" si="1"/>
        <v>0</v>
      </c>
      <c r="Q18" s="173">
        <f t="shared" si="1"/>
        <v>0</v>
      </c>
      <c r="R18" s="173">
        <f t="shared" si="1"/>
        <v>0</v>
      </c>
      <c r="S18" s="173">
        <f t="shared" si="1"/>
        <v>0</v>
      </c>
      <c r="T18" s="173">
        <f t="shared" si="1"/>
        <v>1</v>
      </c>
    </row>
    <row r="19" spans="1:20" s="157" customFormat="1" x14ac:dyDescent="0.2">
      <c r="A19" s="158"/>
      <c r="B19" s="159"/>
      <c r="C19" s="160"/>
    </row>
    <row r="20" spans="1:20" s="157" customFormat="1" x14ac:dyDescent="0.2">
      <c r="A20" s="158"/>
      <c r="B20" s="159"/>
      <c r="C20" s="160"/>
      <c r="E20" s="300" t="str">
        <f xml:space="preserve"> E10</f>
        <v>Payments after abatements and deferrals and other bespoke adjustments - water resources</v>
      </c>
      <c r="G20" s="300" t="str">
        <f xml:space="preserve"> G10</f>
        <v>£m (2017-18 FYA CPIH prices)</v>
      </c>
      <c r="J20" s="300">
        <f t="shared" ref="J20:T20" si="2" xml:space="preserve"> IF( J18 = 1, $F10, 0 )</f>
        <v>0</v>
      </c>
      <c r="K20" s="300">
        <f t="shared" si="2"/>
        <v>0</v>
      </c>
      <c r="L20" s="300">
        <f t="shared" si="2"/>
        <v>0</v>
      </c>
      <c r="M20" s="300">
        <f t="shared" si="2"/>
        <v>0</v>
      </c>
      <c r="N20" s="300">
        <f t="shared" si="2"/>
        <v>0</v>
      </c>
      <c r="O20" s="300">
        <f t="shared" si="2"/>
        <v>0</v>
      </c>
      <c r="P20" s="300">
        <f t="shared" si="2"/>
        <v>0</v>
      </c>
      <c r="Q20" s="300">
        <f t="shared" si="2"/>
        <v>0</v>
      </c>
      <c r="R20" s="300">
        <f t="shared" si="2"/>
        <v>0</v>
      </c>
      <c r="S20" s="300">
        <f t="shared" si="2"/>
        <v>0</v>
      </c>
      <c r="T20" s="300">
        <f t="shared" si="2"/>
        <v>3.372650000000002E-2</v>
      </c>
    </row>
    <row r="21" spans="1:20" s="157" customFormat="1" x14ac:dyDescent="0.2">
      <c r="A21" s="158"/>
      <c r="B21" s="159"/>
      <c r="C21" s="160"/>
    </row>
    <row r="22" spans="1:20" s="213" customFormat="1" ht="13.5" x14ac:dyDescent="0.25">
      <c r="A22" s="213" t="s">
        <v>702</v>
      </c>
    </row>
    <row r="23" spans="1:20" s="157" customFormat="1" x14ac:dyDescent="0.2">
      <c r="A23" s="158"/>
      <c r="B23" s="159"/>
      <c r="C23" s="160"/>
    </row>
    <row r="24" spans="1:20" s="157" customFormat="1" x14ac:dyDescent="0.2">
      <c r="A24" s="158"/>
      <c r="B24" s="159"/>
      <c r="E24" s="304" t="str">
        <f xml:space="preserve"> InpActive!E$105</f>
        <v>Allowed revenue starting point in FD - water resources</v>
      </c>
      <c r="F24" s="304">
        <f xml:space="preserve"> InpActive!F$105</f>
        <v>0</v>
      </c>
      <c r="G24" s="304" t="str">
        <f xml:space="preserve"> InpActive!G$105</f>
        <v>£m (nominal)</v>
      </c>
      <c r="H24" s="304">
        <f xml:space="preserve"> InpActive!H$105</f>
        <v>0</v>
      </c>
      <c r="I24" s="304">
        <f xml:space="preserve"> InpActive!I$105</f>
        <v>0</v>
      </c>
      <c r="J24" s="304">
        <f xml:space="preserve"> InpActive!J$105</f>
        <v>0</v>
      </c>
      <c r="K24" s="304">
        <f xml:space="preserve"> InpActive!K$105</f>
        <v>0</v>
      </c>
      <c r="L24" s="304">
        <f xml:space="preserve"> InpActive!L$105</f>
        <v>0</v>
      </c>
      <c r="M24" s="304">
        <f xml:space="preserve"> InpActive!M$105</f>
        <v>0</v>
      </c>
      <c r="N24" s="304">
        <f xml:space="preserve"> InpActive!N$105</f>
        <v>18.39</v>
      </c>
      <c r="O24" s="304">
        <f xml:space="preserve"> InpActive!O$105</f>
        <v>0</v>
      </c>
      <c r="P24" s="304">
        <f xml:space="preserve"> InpActive!P$105</f>
        <v>0</v>
      </c>
      <c r="Q24" s="304">
        <f xml:space="preserve"> InpActive!Q$105</f>
        <v>0</v>
      </c>
      <c r="R24" s="304">
        <f xml:space="preserve"> InpActive!R$105</f>
        <v>0</v>
      </c>
      <c r="S24" s="304">
        <f xml:space="preserve"> InpActive!S$105</f>
        <v>0</v>
      </c>
      <c r="T24" s="304">
        <f xml:space="preserve"> InpActive!T$105</f>
        <v>0</v>
      </c>
    </row>
    <row r="25" spans="1:20" s="157" customFormat="1" x14ac:dyDescent="0.2">
      <c r="A25" s="158"/>
      <c r="B25" s="159"/>
      <c r="E25" s="157" t="str">
        <f xml:space="preserve"> E24</f>
        <v>Allowed revenue starting point in FD - water resources</v>
      </c>
      <c r="H25" s="157">
        <f xml:space="preserve"> SUM( J24:T24 )</f>
        <v>18.39</v>
      </c>
      <c r="I25" s="163"/>
      <c r="J25" s="163"/>
      <c r="K25" s="163"/>
      <c r="L25" s="163"/>
      <c r="M25" s="163"/>
      <c r="N25" s="163"/>
      <c r="O25" s="163"/>
      <c r="P25" s="163"/>
      <c r="Q25" s="163"/>
      <c r="R25" s="163"/>
      <c r="S25" s="163"/>
      <c r="T25" s="163"/>
    </row>
    <row r="26" spans="1:20" s="157" customFormat="1" x14ac:dyDescent="0.2">
      <c r="A26" s="158"/>
      <c r="B26" s="159"/>
      <c r="C26" s="160"/>
      <c r="E26" s="174" t="str">
        <f xml:space="preserve"> Time!E$45</f>
        <v>1st Forecast Period Flag</v>
      </c>
      <c r="F26" s="172">
        <f xml:space="preserve"> Time!F$45</f>
        <v>0</v>
      </c>
      <c r="G26" s="172" t="str">
        <f xml:space="preserve"> Time!G$45</f>
        <v>flag</v>
      </c>
      <c r="H26" s="172">
        <f xml:space="preserve"> Time!H$45</f>
        <v>1</v>
      </c>
      <c r="I26" s="172">
        <f xml:space="preserve"> Time!I$45</f>
        <v>0</v>
      </c>
      <c r="J26" s="172">
        <f xml:space="preserve"> Time!J$45</f>
        <v>0</v>
      </c>
      <c r="K26" s="172">
        <f xml:space="preserve"> Time!K$45</f>
        <v>0</v>
      </c>
      <c r="L26" s="172">
        <f xml:space="preserve"> Time!L$45</f>
        <v>0</v>
      </c>
      <c r="M26" s="172">
        <f xml:space="preserve"> Time!M$45</f>
        <v>0</v>
      </c>
      <c r="N26" s="172">
        <f xml:space="preserve"> Time!N$45</f>
        <v>0</v>
      </c>
      <c r="O26" s="172">
        <f xml:space="preserve"> Time!O$45</f>
        <v>1</v>
      </c>
      <c r="P26" s="172">
        <f xml:space="preserve"> Time!P$45</f>
        <v>0</v>
      </c>
      <c r="Q26" s="172">
        <f xml:space="preserve"> Time!Q$45</f>
        <v>0</v>
      </c>
      <c r="R26" s="172">
        <f xml:space="preserve"> Time!R$45</f>
        <v>0</v>
      </c>
      <c r="S26" s="172">
        <f xml:space="preserve"> Time!S$45</f>
        <v>0</v>
      </c>
      <c r="T26" s="172">
        <f xml:space="preserve"> Time!T$45</f>
        <v>0</v>
      </c>
    </row>
    <row r="27" spans="1:20" s="157" customFormat="1" x14ac:dyDescent="0.2">
      <c r="A27" s="158"/>
      <c r="B27" s="159"/>
      <c r="E27" s="322" t="str">
        <f xml:space="preserve"> InpActive!E$106</f>
        <v>K factors (last determined) - water resources</v>
      </c>
      <c r="F27" s="322">
        <f xml:space="preserve"> InpActive!F$106</f>
        <v>0</v>
      </c>
      <c r="G27" s="322" t="str">
        <f xml:space="preserve"> InpActive!G$106</f>
        <v>Number</v>
      </c>
      <c r="H27" s="322">
        <f xml:space="preserve"> InpActive!H$106</f>
        <v>0</v>
      </c>
      <c r="I27" s="322">
        <f xml:space="preserve"> InpActive!I$106</f>
        <v>0</v>
      </c>
      <c r="J27" s="304">
        <f xml:space="preserve"> InpActive!J$106</f>
        <v>0</v>
      </c>
      <c r="K27" s="304">
        <f xml:space="preserve"> InpActive!K$106</f>
        <v>0</v>
      </c>
      <c r="L27" s="304">
        <f xml:space="preserve"> InpActive!L$106</f>
        <v>0</v>
      </c>
      <c r="M27" s="304">
        <f xml:space="preserve"> InpActive!M$106</f>
        <v>0</v>
      </c>
      <c r="N27" s="304">
        <f xml:space="preserve"> InpActive!N$106</f>
        <v>0</v>
      </c>
      <c r="O27" s="304">
        <f xml:space="preserve"> InpActive!O$106</f>
        <v>0</v>
      </c>
      <c r="P27" s="304">
        <f xml:space="preserve"> InpActive!P$106</f>
        <v>0.56999999999999995</v>
      </c>
      <c r="Q27" s="304">
        <f xml:space="preserve"> InpActive!Q$106</f>
        <v>10.77</v>
      </c>
      <c r="R27" s="304">
        <f xml:space="preserve"> InpActive!R$106</f>
        <v>8.2100000000000009</v>
      </c>
      <c r="S27" s="304">
        <f xml:space="preserve"> InpActive!S$106</f>
        <v>9.92</v>
      </c>
      <c r="T27" s="304">
        <f xml:space="preserve"> InpActive!T$106</f>
        <v>0</v>
      </c>
    </row>
    <row r="28" spans="1:20" s="157" customFormat="1" x14ac:dyDescent="0.2">
      <c r="A28" s="158"/>
      <c r="B28" s="159"/>
      <c r="E28" s="226" t="s">
        <v>703</v>
      </c>
      <c r="F28" s="226"/>
      <c r="G28" s="226" t="s">
        <v>554</v>
      </c>
      <c r="H28" s="226"/>
      <c r="I28" s="226"/>
      <c r="J28" s="97">
        <f>J27/100</f>
        <v>0</v>
      </c>
      <c r="K28" s="97">
        <f t="shared" ref="K28:T28" si="3">K27/100</f>
        <v>0</v>
      </c>
      <c r="L28" s="97">
        <f t="shared" si="3"/>
        <v>0</v>
      </c>
      <c r="M28" s="97">
        <f t="shared" si="3"/>
        <v>0</v>
      </c>
      <c r="N28" s="97">
        <f t="shared" si="3"/>
        <v>0</v>
      </c>
      <c r="O28" s="97">
        <f t="shared" si="3"/>
        <v>0</v>
      </c>
      <c r="P28" s="97">
        <f t="shared" si="3"/>
        <v>5.6999999999999993E-3</v>
      </c>
      <c r="Q28" s="97">
        <f t="shared" si="3"/>
        <v>0.10769999999999999</v>
      </c>
      <c r="R28" s="97">
        <f t="shared" si="3"/>
        <v>8.2100000000000006E-2</v>
      </c>
      <c r="S28" s="97">
        <f t="shared" si="3"/>
        <v>9.9199999999999997E-2</v>
      </c>
      <c r="T28" s="97">
        <f t="shared" si="3"/>
        <v>0</v>
      </c>
    </row>
    <row r="29" spans="1:20" s="163" customFormat="1" x14ac:dyDescent="0.2">
      <c r="A29" s="161"/>
      <c r="B29" s="162"/>
      <c r="E29" s="307" t="str">
        <f xml:space="preserve"> Index!E$12</f>
        <v>November CPIH annual inflation figures</v>
      </c>
      <c r="F29" s="307">
        <f xml:space="preserve"> Index!F$12</f>
        <v>0</v>
      </c>
      <c r="G29" s="307" t="str">
        <f xml:space="preserve"> Index!G$12</f>
        <v>Percentage</v>
      </c>
      <c r="H29" s="307">
        <f xml:space="preserve"> Index!H$12</f>
        <v>0</v>
      </c>
      <c r="I29" s="307">
        <f xml:space="preserve"> Index!I$12</f>
        <v>0</v>
      </c>
      <c r="J29" s="307">
        <f xml:space="preserve"> Index!J$12</f>
        <v>0</v>
      </c>
      <c r="K29" s="307">
        <f xml:space="preserve"> Index!K$12</f>
        <v>0</v>
      </c>
      <c r="L29" s="307">
        <f xml:space="preserve"> Index!L$12</f>
        <v>1.4955134596211339E-2</v>
      </c>
      <c r="M29" s="307">
        <f xml:space="preserve"> Index!M$12</f>
        <v>2.8487229862475427E-2</v>
      </c>
      <c r="N29" s="307">
        <f xml:space="preserve"> Index!N$12</f>
        <v>2.1012416427889313E-2</v>
      </c>
      <c r="O29" s="307">
        <f xml:space="preserve"> Index!O$12</f>
        <v>1.4967259120673537E-2</v>
      </c>
      <c r="P29" s="307">
        <f xml:space="preserve"> Index!P$12</f>
        <v>5.5299539170505785E-3</v>
      </c>
      <c r="Q29" s="307">
        <f xml:space="preserve"> Index!Q$12</f>
        <v>4.5829514207149424E-2</v>
      </c>
      <c r="R29" s="307">
        <f xml:space="preserve"> Index!R$12</f>
        <v>9.3777388255915861E-2</v>
      </c>
      <c r="S29" s="307">
        <f xml:space="preserve"> Index!S$12</f>
        <v>4.1666666666666741E-2</v>
      </c>
      <c r="T29" s="307">
        <f xml:space="preserve"> Index!T$12</f>
        <v>2.4999999999999911E-2</v>
      </c>
    </row>
    <row r="30" spans="1:20" s="157" customFormat="1" x14ac:dyDescent="0.2">
      <c r="A30" s="158"/>
      <c r="B30" s="159"/>
      <c r="E30" s="157" t="s">
        <v>704</v>
      </c>
      <c r="G30" s="157" t="s">
        <v>571</v>
      </c>
      <c r="H30" s="157">
        <f xml:space="preserve"> SUM( J30:T30 )</f>
        <v>144.06206592583291</v>
      </c>
      <c r="J30" s="157">
        <f xml:space="preserve"> IF(J26=1, $H25 * (1+J29+J28), I30 *  (1+J29+J28))</f>
        <v>0</v>
      </c>
      <c r="K30" s="157">
        <f t="shared" ref="K30:T30" si="4" xml:space="preserve"> IF(K26=1, $H25 * (1+K29+K28), J30 *  (1+K29+K28))</f>
        <v>0</v>
      </c>
      <c r="L30" s="157">
        <f t="shared" si="4"/>
        <v>0</v>
      </c>
      <c r="M30" s="157">
        <f t="shared" si="4"/>
        <v>0</v>
      </c>
      <c r="N30" s="157">
        <f t="shared" si="4"/>
        <v>0</v>
      </c>
      <c r="O30" s="157">
        <f t="shared" si="4"/>
        <v>18.665247895229186</v>
      </c>
      <c r="P30" s="157">
        <f xml:space="preserve"> IF(P26=1, $H25 * (1+P29+P28), O30 *  (1+P29+P28))</f>
        <v>18.874857768942935</v>
      </c>
      <c r="Q30" s="157">
        <f xml:space="preserve"> IF(Q26=1, $H25 * (1+Q29+Q28), P30 *  (1+Q29+Q28))</f>
        <v>21.772705512937783</v>
      </c>
      <c r="R30" s="157">
        <f t="shared" si="4"/>
        <v>25.602032093818462</v>
      </c>
      <c r="S30" s="157">
        <f t="shared" si="4"/>
        <v>29.208505014767688</v>
      </c>
      <c r="T30" s="157">
        <f t="shared" si="4"/>
        <v>29.938717640136879</v>
      </c>
    </row>
    <row r="31" spans="1:20" s="157" customFormat="1" x14ac:dyDescent="0.2">
      <c r="A31" s="158"/>
      <c r="B31" s="159"/>
      <c r="C31" s="160"/>
    </row>
    <row r="32" spans="1:20" s="157" customFormat="1" x14ac:dyDescent="0.2">
      <c r="A32" s="158"/>
      <c r="B32" s="159" t="s">
        <v>705</v>
      </c>
      <c r="C32" s="160"/>
    </row>
    <row r="33" spans="1:20" s="157" customFormat="1" x14ac:dyDescent="0.2">
      <c r="A33" s="158"/>
      <c r="B33" s="159"/>
      <c r="E33" s="157" t="str">
        <f xml:space="preserve"> E$20</f>
        <v>Payments after abatements and deferrals and other bespoke adjustments - water resources</v>
      </c>
      <c r="F33" s="157">
        <f t="shared" ref="F33:T33" si="5" xml:space="preserve"> F$20</f>
        <v>0</v>
      </c>
      <c r="G33" s="157" t="str">
        <f t="shared" si="5"/>
        <v>£m (2017-18 FYA CPIH prices)</v>
      </c>
      <c r="H33" s="157">
        <f t="shared" si="5"/>
        <v>0</v>
      </c>
      <c r="I33" s="157">
        <f t="shared" si="5"/>
        <v>0</v>
      </c>
      <c r="J33" s="157">
        <f t="shared" si="5"/>
        <v>0</v>
      </c>
      <c r="K33" s="157">
        <f t="shared" si="5"/>
        <v>0</v>
      </c>
      <c r="L33" s="157">
        <f t="shared" si="5"/>
        <v>0</v>
      </c>
      <c r="M33" s="157">
        <f t="shared" si="5"/>
        <v>0</v>
      </c>
      <c r="N33" s="157">
        <f t="shared" si="5"/>
        <v>0</v>
      </c>
      <c r="O33" s="157">
        <f t="shared" si="5"/>
        <v>0</v>
      </c>
      <c r="P33" s="157">
        <f t="shared" si="5"/>
        <v>0</v>
      </c>
      <c r="Q33" s="157">
        <f t="shared" si="5"/>
        <v>0</v>
      </c>
      <c r="R33" s="157">
        <f t="shared" si="5"/>
        <v>0</v>
      </c>
      <c r="S33" s="157">
        <f t="shared" si="5"/>
        <v>0</v>
      </c>
      <c r="T33" s="157">
        <f t="shared" si="5"/>
        <v>3.372650000000002E-2</v>
      </c>
    </row>
    <row r="34" spans="1:20" s="163" customFormat="1" x14ac:dyDescent="0.2">
      <c r="A34" s="161"/>
      <c r="B34" s="162"/>
      <c r="E34" s="307" t="str">
        <f xml:space="preserve"> Index!E$16</f>
        <v>November CPIH cumulative inflation factor</v>
      </c>
      <c r="F34" s="307">
        <f xml:space="preserve"> Index!F$16</f>
        <v>0</v>
      </c>
      <c r="G34" s="307" t="str">
        <f xml:space="preserve"> Index!G$16</f>
        <v>Percentage</v>
      </c>
      <c r="H34" s="307">
        <f xml:space="preserve"> Index!H$16</f>
        <v>0</v>
      </c>
      <c r="I34" s="307">
        <f xml:space="preserve"> Index!I$16</f>
        <v>0</v>
      </c>
      <c r="J34" s="307">
        <f xml:space="preserve"> Index!J$16</f>
        <v>0</v>
      </c>
      <c r="K34" s="307">
        <f xml:space="preserve"> Index!K$16</f>
        <v>0</v>
      </c>
      <c r="L34" s="307">
        <f xml:space="preserve"> Index!L$16</f>
        <v>1</v>
      </c>
      <c r="M34" s="307">
        <f xml:space="preserve"> Index!M$16</f>
        <v>1.0284872298624754</v>
      </c>
      <c r="N34" s="307">
        <f xml:space="preserve"> Index!N$16</f>
        <v>1.0500982318271121</v>
      </c>
      <c r="O34" s="307">
        <f xml:space="preserve"> Index!O$16</f>
        <v>1.0658153241650294</v>
      </c>
      <c r="P34" s="307">
        <f xml:space="preserve"> Index!P$16</f>
        <v>1.0717092337917484</v>
      </c>
      <c r="Q34" s="307">
        <f xml:space="preserve"> Index!Q$16</f>
        <v>1.1208251473477406</v>
      </c>
      <c r="R34" s="307">
        <f xml:space="preserve"> Index!R$16</f>
        <v>1.2259332023575638</v>
      </c>
      <c r="S34" s="307">
        <f xml:space="preserve"> Index!S$16</f>
        <v>1.2770137524557956</v>
      </c>
      <c r="T34" s="307">
        <f xml:space="preserve"> Index!T$16</f>
        <v>1.3089390962671905</v>
      </c>
    </row>
    <row r="35" spans="1:20" s="157" customFormat="1" x14ac:dyDescent="0.2">
      <c r="A35" s="158"/>
      <c r="B35" s="159"/>
      <c r="C35" s="160"/>
      <c r="E35" s="157" t="s">
        <v>706</v>
      </c>
      <c r="G35" s="157" t="s">
        <v>571</v>
      </c>
      <c r="H35" s="157">
        <f xml:space="preserve"> SUM( J35:T35 )</f>
        <v>4.4145934430255426E-2</v>
      </c>
      <c r="J35" s="157">
        <f t="shared" ref="J35:P35" si="6" xml:space="preserve"> J33 * J34</f>
        <v>0</v>
      </c>
      <c r="K35" s="157">
        <f t="shared" si="6"/>
        <v>0</v>
      </c>
      <c r="L35" s="157">
        <f t="shared" si="6"/>
        <v>0</v>
      </c>
      <c r="M35" s="157">
        <f t="shared" si="6"/>
        <v>0</v>
      </c>
      <c r="N35" s="157">
        <f t="shared" si="6"/>
        <v>0</v>
      </c>
      <c r="O35" s="157">
        <f t="shared" si="6"/>
        <v>0</v>
      </c>
      <c r="P35" s="157">
        <f t="shared" si="6"/>
        <v>0</v>
      </c>
      <c r="Q35" s="157">
        <f xml:space="preserve"> Q33 * Q34</f>
        <v>0</v>
      </c>
      <c r="R35" s="157">
        <f xml:space="preserve"> R33 * R34</f>
        <v>0</v>
      </c>
      <c r="S35" s="157">
        <f xml:space="preserve"> S33 * S34</f>
        <v>0</v>
      </c>
      <c r="T35" s="157">
        <f xml:space="preserve"> T33 * T34</f>
        <v>4.4145934430255426E-2</v>
      </c>
    </row>
    <row r="36" spans="1:20" s="157" customFormat="1" x14ac:dyDescent="0.2">
      <c r="A36" s="158"/>
      <c r="B36" s="159"/>
      <c r="C36" s="160"/>
    </row>
    <row r="37" spans="1:20" s="157" customFormat="1" x14ac:dyDescent="0.2">
      <c r="A37" s="158"/>
      <c r="B37" s="159" t="s">
        <v>707</v>
      </c>
      <c r="C37" s="160"/>
    </row>
    <row r="38" spans="1:20" s="163" customFormat="1" x14ac:dyDescent="0.2">
      <c r="A38" s="161"/>
      <c r="B38" s="159"/>
      <c r="E38" s="307" t="str">
        <f xml:space="preserve"> InpActive!E$83</f>
        <v>Marginal tax rate</v>
      </c>
      <c r="F38" s="307">
        <f xml:space="preserve"> InpActive!F$83</f>
        <v>0</v>
      </c>
      <c r="G38" s="307" t="str">
        <f xml:space="preserve"> InpActive!G$83</f>
        <v>Percentage</v>
      </c>
      <c r="H38" s="307">
        <f xml:space="preserve"> InpActive!H$83</f>
        <v>0</v>
      </c>
      <c r="I38" s="307">
        <f xml:space="preserve"> InpActive!I$83</f>
        <v>0</v>
      </c>
      <c r="J38" s="307">
        <f xml:space="preserve"> InpActive!J$83</f>
        <v>0</v>
      </c>
      <c r="K38" s="307">
        <f xml:space="preserve"> InpActive!K$83</f>
        <v>0</v>
      </c>
      <c r="L38" s="307">
        <f xml:space="preserve"> InpActive!L$83</f>
        <v>0</v>
      </c>
      <c r="M38" s="307">
        <f xml:space="preserve"> InpActive!M$83</f>
        <v>0</v>
      </c>
      <c r="N38" s="307">
        <f xml:space="preserve"> InpActive!N$83</f>
        <v>0</v>
      </c>
      <c r="O38" s="307">
        <f xml:space="preserve"> InpActive!O$83</f>
        <v>0</v>
      </c>
      <c r="P38" s="307">
        <f xml:space="preserve"> InpActive!P$83</f>
        <v>0</v>
      </c>
      <c r="Q38" s="307">
        <f xml:space="preserve"> InpActive!Q$83</f>
        <v>0.19</v>
      </c>
      <c r="R38" s="307">
        <f xml:space="preserve"> InpActive!R$83</f>
        <v>0.19</v>
      </c>
      <c r="S38" s="307">
        <f xml:space="preserve"> InpActive!S$83</f>
        <v>0.25</v>
      </c>
      <c r="T38" s="307">
        <f xml:space="preserve"> InpActive!T$83</f>
        <v>0</v>
      </c>
    </row>
    <row r="39" spans="1:20" s="97" customFormat="1" x14ac:dyDescent="0.2">
      <c r="A39" s="197"/>
      <c r="B39" s="198"/>
      <c r="E39" s="97" t="s">
        <v>708</v>
      </c>
      <c r="G39" s="97" t="s">
        <v>554</v>
      </c>
      <c r="J39" s="97">
        <f xml:space="preserve"> 1 / (1 - J38 ) - 1</f>
        <v>0</v>
      </c>
      <c r="K39" s="97">
        <f t="shared" ref="K39:T39" si="7" xml:space="preserve"> 1 / (1 - K38 ) - 1</f>
        <v>0</v>
      </c>
      <c r="L39" s="97">
        <f t="shared" si="7"/>
        <v>0</v>
      </c>
      <c r="M39" s="97">
        <f t="shared" si="7"/>
        <v>0</v>
      </c>
      <c r="N39" s="97">
        <f t="shared" si="7"/>
        <v>0</v>
      </c>
      <c r="O39" s="97">
        <f t="shared" si="7"/>
        <v>0</v>
      </c>
      <c r="P39" s="97">
        <f t="shared" si="7"/>
        <v>0</v>
      </c>
      <c r="Q39" s="97">
        <f t="shared" si="7"/>
        <v>0.23456790123456783</v>
      </c>
      <c r="R39" s="97">
        <f t="shared" si="7"/>
        <v>0.23456790123456783</v>
      </c>
      <c r="S39" s="97">
        <f t="shared" si="7"/>
        <v>0.33333333333333326</v>
      </c>
      <c r="T39" s="97">
        <f t="shared" si="7"/>
        <v>0</v>
      </c>
    </row>
    <row r="40" spans="1:20" s="157" customFormat="1" x14ac:dyDescent="0.2">
      <c r="A40" s="158"/>
      <c r="B40" s="159"/>
      <c r="C40" s="160"/>
    </row>
    <row r="41" spans="1:20" s="157" customFormat="1" x14ac:dyDescent="0.2">
      <c r="A41" s="158"/>
      <c r="B41" s="159"/>
      <c r="C41" s="160"/>
      <c r="E41" s="157" t="str">
        <f t="shared" ref="E41:T41" si="8" xml:space="preserve"> E$35</f>
        <v>ODI value nominal prices</v>
      </c>
      <c r="F41" s="157">
        <f t="shared" si="8"/>
        <v>0</v>
      </c>
      <c r="G41" s="157" t="str">
        <f t="shared" si="8"/>
        <v>£m (nominal)</v>
      </c>
      <c r="H41" s="157">
        <f t="shared" si="8"/>
        <v>4.4145934430255426E-2</v>
      </c>
      <c r="I41" s="157">
        <f t="shared" si="8"/>
        <v>0</v>
      </c>
      <c r="J41" s="157">
        <f t="shared" si="8"/>
        <v>0</v>
      </c>
      <c r="K41" s="157">
        <f t="shared" si="8"/>
        <v>0</v>
      </c>
      <c r="L41" s="157">
        <f t="shared" si="8"/>
        <v>0</v>
      </c>
      <c r="M41" s="157">
        <f t="shared" si="8"/>
        <v>0</v>
      </c>
      <c r="N41" s="157">
        <f t="shared" si="8"/>
        <v>0</v>
      </c>
      <c r="O41" s="157">
        <f t="shared" si="8"/>
        <v>0</v>
      </c>
      <c r="P41" s="157">
        <f t="shared" si="8"/>
        <v>0</v>
      </c>
      <c r="Q41" s="157">
        <f t="shared" si="8"/>
        <v>0</v>
      </c>
      <c r="R41" s="157">
        <f t="shared" si="8"/>
        <v>0</v>
      </c>
      <c r="S41" s="157">
        <f t="shared" si="8"/>
        <v>0</v>
      </c>
      <c r="T41" s="157">
        <f t="shared" si="8"/>
        <v>4.4145934430255426E-2</v>
      </c>
    </row>
    <row r="42" spans="1:20" s="97" customFormat="1" x14ac:dyDescent="0.2">
      <c r="A42" s="197"/>
      <c r="B42" s="198"/>
      <c r="E42" s="97" t="str">
        <f t="shared" ref="E42:T42" si="9" xml:space="preserve"> E$39</f>
        <v>Tax on Tax geometric uplift</v>
      </c>
      <c r="F42" s="97">
        <f t="shared" si="9"/>
        <v>0</v>
      </c>
      <c r="G42" s="97" t="str">
        <f t="shared" si="9"/>
        <v>Percentage</v>
      </c>
      <c r="H42" s="97">
        <f t="shared" si="9"/>
        <v>0</v>
      </c>
      <c r="I42" s="97">
        <f t="shared" si="9"/>
        <v>0</v>
      </c>
      <c r="J42" s="97">
        <f t="shared" si="9"/>
        <v>0</v>
      </c>
      <c r="K42" s="97">
        <f t="shared" si="9"/>
        <v>0</v>
      </c>
      <c r="L42" s="97">
        <f t="shared" si="9"/>
        <v>0</v>
      </c>
      <c r="M42" s="97">
        <f t="shared" si="9"/>
        <v>0</v>
      </c>
      <c r="N42" s="97">
        <f t="shared" si="9"/>
        <v>0</v>
      </c>
      <c r="O42" s="97">
        <f t="shared" si="9"/>
        <v>0</v>
      </c>
      <c r="P42" s="97">
        <f t="shared" si="9"/>
        <v>0</v>
      </c>
      <c r="Q42" s="97">
        <f t="shared" si="9"/>
        <v>0.23456790123456783</v>
      </c>
      <c r="R42" s="97">
        <f t="shared" si="9"/>
        <v>0.23456790123456783</v>
      </c>
      <c r="S42" s="97">
        <f t="shared" si="9"/>
        <v>0.33333333333333326</v>
      </c>
      <c r="T42" s="97">
        <f t="shared" si="9"/>
        <v>0</v>
      </c>
    </row>
    <row r="43" spans="1:20" s="157" customFormat="1" x14ac:dyDescent="0.2">
      <c r="A43" s="158"/>
      <c r="B43" s="159"/>
      <c r="C43" s="160"/>
      <c r="E43" s="157" t="s">
        <v>709</v>
      </c>
      <c r="G43" s="157" t="s">
        <v>571</v>
      </c>
      <c r="H43" s="157">
        <f xml:space="preserve"> SUM( J43:T43 )</f>
        <v>0</v>
      </c>
      <c r="J43" s="157">
        <f t="shared" ref="J43:T43" si="10" xml:space="preserve"> J41 * J42</f>
        <v>0</v>
      </c>
      <c r="K43" s="157">
        <f t="shared" si="10"/>
        <v>0</v>
      </c>
      <c r="L43" s="157">
        <f t="shared" si="10"/>
        <v>0</v>
      </c>
      <c r="M43" s="157">
        <f t="shared" si="10"/>
        <v>0</v>
      </c>
      <c r="N43" s="157">
        <f t="shared" si="10"/>
        <v>0</v>
      </c>
      <c r="O43" s="157">
        <f t="shared" si="10"/>
        <v>0</v>
      </c>
      <c r="P43" s="157">
        <f t="shared" si="10"/>
        <v>0</v>
      </c>
      <c r="Q43" s="157">
        <f t="shared" si="10"/>
        <v>0</v>
      </c>
      <c r="R43" s="157">
        <f t="shared" si="10"/>
        <v>0</v>
      </c>
      <c r="S43" s="157">
        <f t="shared" si="10"/>
        <v>0</v>
      </c>
      <c r="T43" s="157">
        <f t="shared" si="10"/>
        <v>0</v>
      </c>
    </row>
    <row r="44" spans="1:20" s="157" customFormat="1" x14ac:dyDescent="0.2">
      <c r="A44" s="158"/>
      <c r="B44" s="159"/>
      <c r="C44" s="160"/>
    </row>
    <row r="45" spans="1:20" s="157" customFormat="1" x14ac:dyDescent="0.2">
      <c r="A45" s="158"/>
      <c r="B45" s="159"/>
      <c r="C45" s="160"/>
      <c r="E45" s="157" t="str">
        <f t="shared" ref="E45:T45" si="11" xml:space="preserve"> E$35</f>
        <v>ODI value nominal prices</v>
      </c>
      <c r="F45" s="157">
        <f t="shared" si="11"/>
        <v>0</v>
      </c>
      <c r="G45" s="157" t="str">
        <f t="shared" si="11"/>
        <v>£m (nominal)</v>
      </c>
      <c r="H45" s="157">
        <f t="shared" si="11"/>
        <v>4.4145934430255426E-2</v>
      </c>
      <c r="I45" s="157">
        <f t="shared" si="11"/>
        <v>0</v>
      </c>
      <c r="J45" s="165">
        <f t="shared" si="11"/>
        <v>0</v>
      </c>
      <c r="K45" s="165">
        <f t="shared" si="11"/>
        <v>0</v>
      </c>
      <c r="L45" s="165">
        <f t="shared" si="11"/>
        <v>0</v>
      </c>
      <c r="M45" s="165">
        <f t="shared" si="11"/>
        <v>0</v>
      </c>
      <c r="N45" s="165">
        <f t="shared" si="11"/>
        <v>0</v>
      </c>
      <c r="O45" s="165">
        <f t="shared" si="11"/>
        <v>0</v>
      </c>
      <c r="P45" s="165">
        <f t="shared" si="11"/>
        <v>0</v>
      </c>
      <c r="Q45" s="165">
        <f t="shared" si="11"/>
        <v>0</v>
      </c>
      <c r="R45" s="165">
        <f t="shared" si="11"/>
        <v>0</v>
      </c>
      <c r="S45" s="165">
        <f t="shared" si="11"/>
        <v>0</v>
      </c>
      <c r="T45" s="165">
        <f t="shared" si="11"/>
        <v>4.4145934430255426E-2</v>
      </c>
    </row>
    <row r="46" spans="1:20" s="157" customFormat="1" x14ac:dyDescent="0.2">
      <c r="A46" s="158"/>
      <c r="B46" s="159"/>
      <c r="C46" s="160"/>
      <c r="E46" s="157" t="str">
        <f t="shared" ref="E46:T46" si="12" xml:space="preserve"> E$43</f>
        <v>Tax on nominal ODI</v>
      </c>
      <c r="F46" s="157">
        <f t="shared" si="12"/>
        <v>0</v>
      </c>
      <c r="G46" s="157" t="str">
        <f t="shared" si="12"/>
        <v>£m (nominal)</v>
      </c>
      <c r="H46" s="157">
        <f t="shared" si="12"/>
        <v>0</v>
      </c>
      <c r="I46" s="157">
        <f t="shared" si="12"/>
        <v>0</v>
      </c>
      <c r="J46" s="165">
        <f t="shared" si="12"/>
        <v>0</v>
      </c>
      <c r="K46" s="165">
        <f t="shared" si="12"/>
        <v>0</v>
      </c>
      <c r="L46" s="165">
        <f t="shared" si="12"/>
        <v>0</v>
      </c>
      <c r="M46" s="165">
        <f t="shared" si="12"/>
        <v>0</v>
      </c>
      <c r="N46" s="165">
        <f t="shared" si="12"/>
        <v>0</v>
      </c>
      <c r="O46" s="165">
        <f t="shared" si="12"/>
        <v>0</v>
      </c>
      <c r="P46" s="165">
        <f t="shared" si="12"/>
        <v>0</v>
      </c>
      <c r="Q46" s="165">
        <f t="shared" si="12"/>
        <v>0</v>
      </c>
      <c r="R46" s="165">
        <f t="shared" si="12"/>
        <v>0</v>
      </c>
      <c r="S46" s="165">
        <f t="shared" si="12"/>
        <v>0</v>
      </c>
      <c r="T46" s="165">
        <f t="shared" si="12"/>
        <v>0</v>
      </c>
    </row>
    <row r="47" spans="1:20" s="157" customFormat="1" x14ac:dyDescent="0.2">
      <c r="A47" s="158"/>
      <c r="B47" s="159"/>
      <c r="C47" s="160"/>
      <c r="E47" s="157" t="s">
        <v>710</v>
      </c>
      <c r="G47" s="157" t="s">
        <v>571</v>
      </c>
      <c r="H47" s="165">
        <f xml:space="preserve"> H45 + H46</f>
        <v>4.4145934430255426E-2</v>
      </c>
      <c r="J47" s="165">
        <f xml:space="preserve"> J45 + J46</f>
        <v>0</v>
      </c>
      <c r="K47" s="165">
        <f t="shared" ref="K47:T47" si="13" xml:space="preserve"> K45 + K46</f>
        <v>0</v>
      </c>
      <c r="L47" s="165">
        <f t="shared" si="13"/>
        <v>0</v>
      </c>
      <c r="M47" s="165">
        <f t="shared" si="13"/>
        <v>0</v>
      </c>
      <c r="N47" s="165">
        <f t="shared" si="13"/>
        <v>0</v>
      </c>
      <c r="O47" s="165">
        <f t="shared" si="13"/>
        <v>0</v>
      </c>
      <c r="P47" s="165">
        <f t="shared" si="13"/>
        <v>0</v>
      </c>
      <c r="Q47" s="165">
        <f t="shared" si="13"/>
        <v>0</v>
      </c>
      <c r="R47" s="165">
        <f t="shared" si="13"/>
        <v>0</v>
      </c>
      <c r="S47" s="165">
        <f t="shared" si="13"/>
        <v>0</v>
      </c>
      <c r="T47" s="165">
        <f t="shared" si="13"/>
        <v>4.4145934430255426E-2</v>
      </c>
    </row>
    <row r="48" spans="1:20" s="157" customFormat="1" x14ac:dyDescent="0.2">
      <c r="A48" s="158"/>
      <c r="B48" s="159"/>
      <c r="C48" s="160"/>
    </row>
    <row r="49" spans="1:20" s="157" customFormat="1" x14ac:dyDescent="0.2">
      <c r="A49" s="158"/>
      <c r="B49" s="159"/>
      <c r="C49" s="160"/>
      <c r="E49" s="157" t="str">
        <f t="shared" ref="E49:T49" si="14" xml:space="preserve"> E$30</f>
        <v>Allowed revenue</v>
      </c>
      <c r="F49" s="157">
        <f t="shared" si="14"/>
        <v>0</v>
      </c>
      <c r="G49" s="157" t="str">
        <f t="shared" si="14"/>
        <v>£m (nominal)</v>
      </c>
      <c r="H49" s="157">
        <f t="shared" si="14"/>
        <v>144.06206592583291</v>
      </c>
      <c r="I49" s="157">
        <f t="shared" si="14"/>
        <v>0</v>
      </c>
      <c r="J49" s="165">
        <f t="shared" si="14"/>
        <v>0</v>
      </c>
      <c r="K49" s="165">
        <f t="shared" si="14"/>
        <v>0</v>
      </c>
      <c r="L49" s="165">
        <f t="shared" si="14"/>
        <v>0</v>
      </c>
      <c r="M49" s="165">
        <f t="shared" si="14"/>
        <v>0</v>
      </c>
      <c r="N49" s="165">
        <f t="shared" si="14"/>
        <v>0</v>
      </c>
      <c r="O49" s="165">
        <f t="shared" si="14"/>
        <v>18.665247895229186</v>
      </c>
      <c r="P49" s="165">
        <f t="shared" si="14"/>
        <v>18.874857768942935</v>
      </c>
      <c r="Q49" s="165">
        <f t="shared" si="14"/>
        <v>21.772705512937783</v>
      </c>
      <c r="R49" s="165">
        <f t="shared" si="14"/>
        <v>25.602032093818462</v>
      </c>
      <c r="S49" s="165">
        <f t="shared" si="14"/>
        <v>29.208505014767688</v>
      </c>
      <c r="T49" s="165">
        <f t="shared" si="14"/>
        <v>29.938717640136879</v>
      </c>
    </row>
    <row r="50" spans="1:20" s="157" customFormat="1" x14ac:dyDescent="0.2">
      <c r="A50" s="158"/>
      <c r="B50" s="159"/>
      <c r="C50" s="160"/>
      <c r="E50" s="157" t="str">
        <f t="shared" ref="E50:T50" si="15" xml:space="preserve"> E$47</f>
        <v xml:space="preserve">Total value of ODI </v>
      </c>
      <c r="F50" s="157">
        <f t="shared" si="15"/>
        <v>0</v>
      </c>
      <c r="G50" s="157" t="str">
        <f t="shared" si="15"/>
        <v>£m (nominal)</v>
      </c>
      <c r="H50" s="157">
        <f t="shared" si="15"/>
        <v>4.4145934430255426E-2</v>
      </c>
      <c r="I50" s="157">
        <f t="shared" si="15"/>
        <v>0</v>
      </c>
      <c r="J50" s="165">
        <f t="shared" si="15"/>
        <v>0</v>
      </c>
      <c r="K50" s="165">
        <f t="shared" si="15"/>
        <v>0</v>
      </c>
      <c r="L50" s="165">
        <f t="shared" si="15"/>
        <v>0</v>
      </c>
      <c r="M50" s="165">
        <f t="shared" si="15"/>
        <v>0</v>
      </c>
      <c r="N50" s="165">
        <f t="shared" si="15"/>
        <v>0</v>
      </c>
      <c r="O50" s="165">
        <f t="shared" si="15"/>
        <v>0</v>
      </c>
      <c r="P50" s="165">
        <f t="shared" si="15"/>
        <v>0</v>
      </c>
      <c r="Q50" s="165">
        <f t="shared" si="15"/>
        <v>0</v>
      </c>
      <c r="R50" s="165">
        <f t="shared" si="15"/>
        <v>0</v>
      </c>
      <c r="S50" s="165">
        <f t="shared" si="15"/>
        <v>0</v>
      </c>
      <c r="T50" s="165">
        <f t="shared" si="15"/>
        <v>4.4145934430255426E-2</v>
      </c>
    </row>
    <row r="51" spans="1:20" s="157" customFormat="1" x14ac:dyDescent="0.2">
      <c r="A51" s="158"/>
      <c r="B51" s="159"/>
      <c r="C51" s="160"/>
      <c r="E51" s="157" t="s">
        <v>711</v>
      </c>
      <c r="G51" s="157" t="s">
        <v>571</v>
      </c>
      <c r="H51" s="157">
        <f xml:space="preserve"> SUM( J51:T51 )</f>
        <v>144.10621186026316</v>
      </c>
      <c r="J51" s="165">
        <f xml:space="preserve"> J49 + J50</f>
        <v>0</v>
      </c>
      <c r="K51" s="165">
        <f t="shared" ref="K51:T51" si="16" xml:space="preserve"> K49 + K50</f>
        <v>0</v>
      </c>
      <c r="L51" s="165">
        <f t="shared" si="16"/>
        <v>0</v>
      </c>
      <c r="M51" s="165">
        <f t="shared" si="16"/>
        <v>0</v>
      </c>
      <c r="N51" s="165">
        <f t="shared" si="16"/>
        <v>0</v>
      </c>
      <c r="O51" s="165">
        <f t="shared" si="16"/>
        <v>18.665247895229186</v>
      </c>
      <c r="P51" s="165">
        <f t="shared" si="16"/>
        <v>18.874857768942935</v>
      </c>
      <c r="Q51" s="165">
        <f t="shared" si="16"/>
        <v>21.772705512937783</v>
      </c>
      <c r="R51" s="165">
        <f t="shared" si="16"/>
        <v>25.602032093818462</v>
      </c>
      <c r="S51" s="165">
        <f t="shared" si="16"/>
        <v>29.208505014767688</v>
      </c>
      <c r="T51" s="165">
        <f t="shared" si="16"/>
        <v>29.982863574567133</v>
      </c>
    </row>
    <row r="52" spans="1:20" s="157" customFormat="1" x14ac:dyDescent="0.2">
      <c r="A52" s="158"/>
      <c r="B52" s="159"/>
      <c r="C52" s="160"/>
    </row>
    <row r="53" spans="1:20" s="157" customFormat="1" x14ac:dyDescent="0.2">
      <c r="A53" s="158"/>
      <c r="B53" s="159" t="s">
        <v>712</v>
      </c>
      <c r="C53" s="160"/>
    </row>
    <row r="54" spans="1:20" s="157" customFormat="1" x14ac:dyDescent="0.2">
      <c r="A54" s="158"/>
      <c r="B54" s="159"/>
      <c r="C54" s="160"/>
      <c r="E54" s="157" t="str">
        <f t="shared" ref="E54:T54" si="17" xml:space="preserve"> E$51</f>
        <v>Revised total nominal revenue</v>
      </c>
      <c r="F54" s="157">
        <f t="shared" si="17"/>
        <v>0</v>
      </c>
      <c r="G54" s="157" t="str">
        <f t="shared" si="17"/>
        <v>£m (nominal)</v>
      </c>
      <c r="H54" s="157">
        <f t="shared" si="17"/>
        <v>144.10621186026316</v>
      </c>
      <c r="I54" s="157">
        <f t="shared" si="17"/>
        <v>0</v>
      </c>
      <c r="J54" s="157">
        <f t="shared" si="17"/>
        <v>0</v>
      </c>
      <c r="K54" s="157">
        <f t="shared" si="17"/>
        <v>0</v>
      </c>
      <c r="L54" s="157">
        <f t="shared" si="17"/>
        <v>0</v>
      </c>
      <c r="M54" s="157">
        <f t="shared" si="17"/>
        <v>0</v>
      </c>
      <c r="N54" s="157">
        <f t="shared" si="17"/>
        <v>0</v>
      </c>
      <c r="O54" s="157">
        <f t="shared" si="17"/>
        <v>18.665247895229186</v>
      </c>
      <c r="P54" s="157">
        <f t="shared" si="17"/>
        <v>18.874857768942935</v>
      </c>
      <c r="Q54" s="157">
        <f t="shared" si="17"/>
        <v>21.772705512937783</v>
      </c>
      <c r="R54" s="157">
        <f t="shared" si="17"/>
        <v>25.602032093818462</v>
      </c>
      <c r="S54" s="157">
        <f t="shared" si="17"/>
        <v>29.208505014767688</v>
      </c>
      <c r="T54" s="157">
        <f t="shared" si="17"/>
        <v>29.982863574567133</v>
      </c>
    </row>
    <row r="55" spans="1:20" s="157" customFormat="1" x14ac:dyDescent="0.2">
      <c r="A55" s="158"/>
      <c r="B55" s="166"/>
      <c r="C55" s="160"/>
      <c r="E55" s="167" t="s">
        <v>713</v>
      </c>
      <c r="F55" s="168"/>
      <c r="G55" s="167" t="s">
        <v>554</v>
      </c>
      <c r="H55" s="168"/>
      <c r="J55" s="200">
        <f xml:space="preserve"> IF( I54 = 0, 0, J54 / I54 - 1 )</f>
        <v>0</v>
      </c>
      <c r="K55" s="200">
        <f t="shared" ref="K55:T55" si="18" xml:space="preserve"> IF( J54 = 0, 0, K54 / J54 - 1 )</f>
        <v>0</v>
      </c>
      <c r="L55" s="200">
        <f t="shared" si="18"/>
        <v>0</v>
      </c>
      <c r="M55" s="200">
        <f t="shared" si="18"/>
        <v>0</v>
      </c>
      <c r="N55" s="200">
        <f t="shared" si="18"/>
        <v>0</v>
      </c>
      <c r="O55" s="200">
        <f t="shared" si="18"/>
        <v>0</v>
      </c>
      <c r="P55" s="200">
        <f t="shared" si="18"/>
        <v>1.1229953917050617E-2</v>
      </c>
      <c r="Q55" s="200">
        <f t="shared" si="18"/>
        <v>0.15352951420714933</v>
      </c>
      <c r="R55" s="200">
        <f t="shared" si="18"/>
        <v>0.17587738825591592</v>
      </c>
      <c r="S55" s="200">
        <f t="shared" si="18"/>
        <v>0.1408666666666667</v>
      </c>
      <c r="T55" s="200">
        <f t="shared" si="18"/>
        <v>2.6511406845640684E-2</v>
      </c>
    </row>
    <row r="56" spans="1:20" s="157" customFormat="1" x14ac:dyDescent="0.2">
      <c r="A56" s="158"/>
      <c r="B56" s="166"/>
      <c r="C56" s="160"/>
      <c r="E56" s="167"/>
      <c r="F56" s="168"/>
      <c r="G56" s="167"/>
      <c r="H56" s="168"/>
      <c r="J56" s="168"/>
      <c r="K56" s="168"/>
      <c r="L56" s="168"/>
      <c r="M56" s="168"/>
      <c r="N56" s="168"/>
      <c r="O56" s="168"/>
      <c r="P56" s="168"/>
      <c r="Q56" s="168"/>
      <c r="R56" s="168"/>
      <c r="S56" s="168"/>
      <c r="T56" s="168"/>
    </row>
    <row r="57" spans="1:20" s="157" customFormat="1" x14ac:dyDescent="0.2">
      <c r="A57" s="158"/>
      <c r="B57" s="166"/>
      <c r="C57" s="160"/>
      <c r="E57" s="167" t="str">
        <f xml:space="preserve"> E$18</f>
        <v>Year of adjustment to be applied</v>
      </c>
      <c r="F57" s="167">
        <f t="shared" ref="F57:T57" si="19" xml:space="preserve"> F$18</f>
        <v>0</v>
      </c>
      <c r="G57" s="167" t="str">
        <f t="shared" si="19"/>
        <v>flag</v>
      </c>
      <c r="H57" s="167">
        <f t="shared" si="19"/>
        <v>0</v>
      </c>
      <c r="I57" s="167">
        <f t="shared" si="19"/>
        <v>0</v>
      </c>
      <c r="J57" s="202">
        <f t="shared" si="19"/>
        <v>0</v>
      </c>
      <c r="K57" s="202">
        <f t="shared" si="19"/>
        <v>0</v>
      </c>
      <c r="L57" s="202">
        <f t="shared" si="19"/>
        <v>0</v>
      </c>
      <c r="M57" s="202">
        <f t="shared" si="19"/>
        <v>0</v>
      </c>
      <c r="N57" s="202">
        <f t="shared" si="19"/>
        <v>0</v>
      </c>
      <c r="O57" s="202">
        <f t="shared" si="19"/>
        <v>0</v>
      </c>
      <c r="P57" s="202">
        <f t="shared" si="19"/>
        <v>0</v>
      </c>
      <c r="Q57" s="202">
        <f t="shared" si="19"/>
        <v>0</v>
      </c>
      <c r="R57" s="202">
        <f t="shared" si="19"/>
        <v>0</v>
      </c>
      <c r="S57" s="202">
        <f t="shared" si="19"/>
        <v>0</v>
      </c>
      <c r="T57" s="202">
        <f t="shared" si="19"/>
        <v>1</v>
      </c>
    </row>
    <row r="58" spans="1:20" s="300" customFormat="1" x14ac:dyDescent="0.2">
      <c r="A58" s="357"/>
      <c r="B58" s="358"/>
      <c r="C58" s="359"/>
      <c r="E58" s="360" t="s">
        <v>714</v>
      </c>
      <c r="F58" s="361"/>
      <c r="G58" s="360" t="s">
        <v>612</v>
      </c>
      <c r="H58" s="361"/>
      <c r="J58" s="362">
        <f t="shared" ref="J58:T58" si="20">IF($F$10&lt;&gt;0, IF( OR( J57 = 1, I58 = 1 ), 1, 0 ),0)</f>
        <v>0</v>
      </c>
      <c r="K58" s="362">
        <f t="shared" si="20"/>
        <v>0</v>
      </c>
      <c r="L58" s="362">
        <f t="shared" si="20"/>
        <v>0</v>
      </c>
      <c r="M58" s="362">
        <f t="shared" si="20"/>
        <v>0</v>
      </c>
      <c r="N58" s="362">
        <f t="shared" si="20"/>
        <v>0</v>
      </c>
      <c r="O58" s="362">
        <f t="shared" si="20"/>
        <v>0</v>
      </c>
      <c r="P58" s="362">
        <f t="shared" si="20"/>
        <v>0</v>
      </c>
      <c r="Q58" s="362">
        <f t="shared" si="20"/>
        <v>0</v>
      </c>
      <c r="R58" s="362">
        <f t="shared" si="20"/>
        <v>0</v>
      </c>
      <c r="S58" s="362">
        <f t="shared" si="20"/>
        <v>0</v>
      </c>
      <c r="T58" s="362">
        <f t="shared" si="20"/>
        <v>1</v>
      </c>
    </row>
    <row r="59" spans="1:20" s="157" customFormat="1" x14ac:dyDescent="0.2">
      <c r="A59" s="158"/>
      <c r="B59" s="159"/>
      <c r="C59" s="160"/>
    </row>
    <row r="60" spans="1:20" s="170" customFormat="1" x14ac:dyDescent="0.2">
      <c r="A60" s="169"/>
      <c r="B60" s="159"/>
      <c r="E60" s="165" t="str">
        <f t="shared" ref="E60:T60" si="21" xml:space="preserve"> E$55</f>
        <v>Allowed revenue percentage movement</v>
      </c>
      <c r="F60" s="157">
        <f t="shared" si="21"/>
        <v>0</v>
      </c>
      <c r="G60" s="165" t="str">
        <f t="shared" si="21"/>
        <v>Percentage</v>
      </c>
      <c r="H60" s="157">
        <f t="shared" si="21"/>
        <v>0</v>
      </c>
      <c r="I60" s="157">
        <f t="shared" si="21"/>
        <v>0</v>
      </c>
      <c r="J60" s="97">
        <f t="shared" si="21"/>
        <v>0</v>
      </c>
      <c r="K60" s="97">
        <f t="shared" si="21"/>
        <v>0</v>
      </c>
      <c r="L60" s="97">
        <f t="shared" si="21"/>
        <v>0</v>
      </c>
      <c r="M60" s="97">
        <f t="shared" si="21"/>
        <v>0</v>
      </c>
      <c r="N60" s="97">
        <f t="shared" si="21"/>
        <v>0</v>
      </c>
      <c r="O60" s="97">
        <f t="shared" si="21"/>
        <v>0</v>
      </c>
      <c r="P60" s="97">
        <f t="shared" si="21"/>
        <v>1.1229953917050617E-2</v>
      </c>
      <c r="Q60" s="97">
        <f t="shared" si="21"/>
        <v>0.15352951420714933</v>
      </c>
      <c r="R60" s="97">
        <f t="shared" si="21"/>
        <v>0.17587738825591592</v>
      </c>
      <c r="S60" s="97">
        <f t="shared" si="21"/>
        <v>0.1408666666666667</v>
      </c>
      <c r="T60" s="97">
        <f t="shared" si="21"/>
        <v>2.6511406845640684E-2</v>
      </c>
    </row>
    <row r="61" spans="1:20" s="170" customFormat="1" x14ac:dyDescent="0.2">
      <c r="A61" s="169"/>
      <c r="B61" s="159"/>
      <c r="E61" s="307" t="str">
        <f xml:space="preserve"> Index!E$12</f>
        <v>November CPIH annual inflation figures</v>
      </c>
      <c r="F61" s="307">
        <f xml:space="preserve"> Index!F$12</f>
        <v>0</v>
      </c>
      <c r="G61" s="307" t="str">
        <f xml:space="preserve"> Index!G$12</f>
        <v>Percentage</v>
      </c>
      <c r="H61" s="307">
        <f xml:space="preserve"> Index!H$12</f>
        <v>0</v>
      </c>
      <c r="I61" s="307">
        <f xml:space="preserve"> Index!I$12</f>
        <v>0</v>
      </c>
      <c r="J61" s="307">
        <f xml:space="preserve"> Index!J$12</f>
        <v>0</v>
      </c>
      <c r="K61" s="307">
        <f xml:space="preserve"> Index!K$12</f>
        <v>0</v>
      </c>
      <c r="L61" s="307">
        <f xml:space="preserve"> Index!L$12</f>
        <v>1.4955134596211339E-2</v>
      </c>
      <c r="M61" s="307">
        <f xml:space="preserve"> Index!M$12</f>
        <v>2.8487229862475427E-2</v>
      </c>
      <c r="N61" s="307">
        <f xml:space="preserve"> Index!N$12</f>
        <v>2.1012416427889313E-2</v>
      </c>
      <c r="O61" s="307">
        <f xml:space="preserve"> Index!O$12</f>
        <v>1.4967259120673537E-2</v>
      </c>
      <c r="P61" s="307">
        <f xml:space="preserve"> Index!P$12</f>
        <v>5.5299539170505785E-3</v>
      </c>
      <c r="Q61" s="307">
        <f xml:space="preserve"> Index!Q$12</f>
        <v>4.5829514207149424E-2</v>
      </c>
      <c r="R61" s="307">
        <f xml:space="preserve"> Index!R$12</f>
        <v>9.3777388255915861E-2</v>
      </c>
      <c r="S61" s="307">
        <f xml:space="preserve"> Index!S$12</f>
        <v>4.1666666666666741E-2</v>
      </c>
      <c r="T61" s="307">
        <f xml:space="preserve"> Index!T$12</f>
        <v>2.4999999999999911E-2</v>
      </c>
    </row>
    <row r="62" spans="1:20" s="170" customFormat="1" x14ac:dyDescent="0.2">
      <c r="A62" s="169"/>
      <c r="B62" s="159"/>
      <c r="E62" s="165" t="str">
        <f t="shared" ref="E62:T62" si="22" xml:space="preserve"> E$58</f>
        <v>Year that price limits should be recalculated</v>
      </c>
      <c r="F62" s="157">
        <f t="shared" si="22"/>
        <v>0</v>
      </c>
      <c r="G62" s="165" t="str">
        <f t="shared" si="22"/>
        <v>flag</v>
      </c>
      <c r="H62" s="157">
        <f t="shared" si="22"/>
        <v>0</v>
      </c>
      <c r="I62" s="157">
        <f t="shared" si="22"/>
        <v>0</v>
      </c>
      <c r="J62" s="203">
        <f t="shared" si="22"/>
        <v>0</v>
      </c>
      <c r="K62" s="203">
        <f t="shared" si="22"/>
        <v>0</v>
      </c>
      <c r="L62" s="203">
        <f t="shared" si="22"/>
        <v>0</v>
      </c>
      <c r="M62" s="203">
        <f t="shared" si="22"/>
        <v>0</v>
      </c>
      <c r="N62" s="203">
        <f t="shared" si="22"/>
        <v>0</v>
      </c>
      <c r="O62" s="203">
        <f t="shared" si="22"/>
        <v>0</v>
      </c>
      <c r="P62" s="203">
        <f t="shared" si="22"/>
        <v>0</v>
      </c>
      <c r="Q62" s="203">
        <f t="shared" si="22"/>
        <v>0</v>
      </c>
      <c r="R62" s="203">
        <f t="shared" si="22"/>
        <v>0</v>
      </c>
      <c r="S62" s="203">
        <f t="shared" si="22"/>
        <v>0</v>
      </c>
      <c r="T62" s="203">
        <f t="shared" si="22"/>
        <v>1</v>
      </c>
    </row>
    <row r="63" spans="1:20" s="170" customFormat="1" x14ac:dyDescent="0.2">
      <c r="A63" s="169"/>
      <c r="B63" s="159"/>
      <c r="E63" s="167" t="s">
        <v>715</v>
      </c>
      <c r="F63" s="168"/>
      <c r="G63" s="167" t="s">
        <v>554</v>
      </c>
      <c r="H63" s="168"/>
      <c r="I63" s="168"/>
      <c r="J63" s="200">
        <f xml:space="preserve"> IF( J62 = 0, 0, J60 - J61 )</f>
        <v>0</v>
      </c>
      <c r="K63" s="200">
        <f xml:space="preserve"> IF( K62 = 0, 0, K60 - K61 )</f>
        <v>0</v>
      </c>
      <c r="L63" s="200">
        <f t="shared" ref="L63:T63" si="23" xml:space="preserve"> IF( L62 = 0, 0, L60 - L61 )</f>
        <v>0</v>
      </c>
      <c r="M63" s="200">
        <f t="shared" si="23"/>
        <v>0</v>
      </c>
      <c r="N63" s="200">
        <f t="shared" si="23"/>
        <v>0</v>
      </c>
      <c r="O63" s="200">
        <f t="shared" si="23"/>
        <v>0</v>
      </c>
      <c r="P63" s="200">
        <f t="shared" si="23"/>
        <v>0</v>
      </c>
      <c r="Q63" s="200">
        <f t="shared" si="23"/>
        <v>0</v>
      </c>
      <c r="R63" s="200">
        <f t="shared" si="23"/>
        <v>0</v>
      </c>
      <c r="S63" s="200">
        <f t="shared" si="23"/>
        <v>0</v>
      </c>
      <c r="T63" s="200">
        <f t="shared" si="23"/>
        <v>1.5114068456407725E-3</v>
      </c>
    </row>
    <row r="64" spans="1:20" s="157" customFormat="1" x14ac:dyDescent="0.2">
      <c r="A64" s="158"/>
      <c r="B64" s="159"/>
      <c r="C64" s="160"/>
    </row>
    <row r="65" spans="1:20" s="157" customFormat="1" x14ac:dyDescent="0.2">
      <c r="A65" s="158"/>
      <c r="B65" s="159"/>
      <c r="C65" s="160"/>
      <c r="E65" s="157" t="str">
        <f t="shared" ref="E65:T65" si="24" xml:space="preserve"> E$63</f>
        <v>Allowed revenue percentage movement (Nov-Nov CPIH deflated)</v>
      </c>
      <c r="F65" s="157">
        <f t="shared" si="24"/>
        <v>0</v>
      </c>
      <c r="G65" s="157" t="str">
        <f t="shared" si="24"/>
        <v>Percentage</v>
      </c>
      <c r="H65" s="157">
        <f t="shared" si="24"/>
        <v>0</v>
      </c>
      <c r="I65" s="157">
        <f t="shared" si="24"/>
        <v>0</v>
      </c>
      <c r="J65" s="97">
        <f t="shared" si="24"/>
        <v>0</v>
      </c>
      <c r="K65" s="97">
        <f xml:space="preserve"> K$63</f>
        <v>0</v>
      </c>
      <c r="L65" s="97">
        <f xml:space="preserve"> L$63</f>
        <v>0</v>
      </c>
      <c r="M65" s="97">
        <f t="shared" si="24"/>
        <v>0</v>
      </c>
      <c r="N65" s="97">
        <f t="shared" si="24"/>
        <v>0</v>
      </c>
      <c r="O65" s="97">
        <f t="shared" si="24"/>
        <v>0</v>
      </c>
      <c r="P65" s="97">
        <f t="shared" si="24"/>
        <v>0</v>
      </c>
      <c r="Q65" s="97">
        <f t="shared" si="24"/>
        <v>0</v>
      </c>
      <c r="R65" s="97">
        <f t="shared" si="24"/>
        <v>0</v>
      </c>
      <c r="S65" s="97">
        <f t="shared" si="24"/>
        <v>0</v>
      </c>
      <c r="T65" s="97">
        <f t="shared" si="24"/>
        <v>1.5114068456407725E-3</v>
      </c>
    </row>
    <row r="66" spans="1:20" s="157" customFormat="1" x14ac:dyDescent="0.2">
      <c r="A66" s="158"/>
      <c r="B66" s="159"/>
      <c r="E66" s="323" t="s">
        <v>716</v>
      </c>
      <c r="G66" s="165" t="s">
        <v>554</v>
      </c>
      <c r="J66" s="270">
        <f>IF(J58&lt;&gt;0,IF(J65&gt;=0,ROUNDUP(ROUNDDOWN(J65,5),4),ROUNDDOWN(ROUNDUP(J65,5),4)),J28)</f>
        <v>0</v>
      </c>
      <c r="K66" s="270">
        <f t="shared" ref="K66:T66" si="25">IF(K58&lt;&gt;0,IF(K65&gt;=0,ROUNDUP(ROUNDDOWN(K65,5),4),ROUNDDOWN(ROUNDUP(K65,5),4)),K28)</f>
        <v>0</v>
      </c>
      <c r="L66" s="270">
        <f t="shared" si="25"/>
        <v>0</v>
      </c>
      <c r="M66" s="270">
        <f t="shared" si="25"/>
        <v>0</v>
      </c>
      <c r="N66" s="270">
        <f t="shared" si="25"/>
        <v>0</v>
      </c>
      <c r="O66" s="270">
        <f t="shared" si="25"/>
        <v>0</v>
      </c>
      <c r="P66" s="270">
        <f t="shared" si="25"/>
        <v>5.6999999999999993E-3</v>
      </c>
      <c r="Q66" s="270">
        <f t="shared" si="25"/>
        <v>0.10769999999999999</v>
      </c>
      <c r="R66" s="270">
        <f t="shared" si="25"/>
        <v>8.2100000000000006E-2</v>
      </c>
      <c r="S66" s="270">
        <f t="shared" si="25"/>
        <v>9.9199999999999997E-2</v>
      </c>
      <c r="T66" s="270">
        <f t="shared" si="25"/>
        <v>1.6000000000000001E-3</v>
      </c>
    </row>
    <row r="67" spans="1:20" s="181" customFormat="1" x14ac:dyDescent="0.2">
      <c r="A67" s="179"/>
      <c r="B67" s="180"/>
      <c r="E67" s="324" t="s">
        <v>716</v>
      </c>
      <c r="G67" s="227" t="s">
        <v>555</v>
      </c>
      <c r="H67" s="182"/>
      <c r="I67" s="182"/>
      <c r="J67" s="181">
        <f>J66*100</f>
        <v>0</v>
      </c>
      <c r="K67" s="181">
        <f t="shared" ref="K67:T67" si="26">K66*100</f>
        <v>0</v>
      </c>
      <c r="L67" s="181">
        <f t="shared" si="26"/>
        <v>0</v>
      </c>
      <c r="M67" s="181">
        <f t="shared" si="26"/>
        <v>0</v>
      </c>
      <c r="N67" s="181">
        <f t="shared" si="26"/>
        <v>0</v>
      </c>
      <c r="O67" s="181">
        <f t="shared" si="26"/>
        <v>0</v>
      </c>
      <c r="P67" s="181">
        <f t="shared" si="26"/>
        <v>0.56999999999999995</v>
      </c>
      <c r="Q67" s="181">
        <f t="shared" si="26"/>
        <v>10.77</v>
      </c>
      <c r="R67" s="181">
        <f t="shared" si="26"/>
        <v>8.2100000000000009</v>
      </c>
      <c r="S67" s="181">
        <f t="shared" si="26"/>
        <v>9.92</v>
      </c>
      <c r="T67" s="181">
        <f t="shared" si="26"/>
        <v>0.16</v>
      </c>
    </row>
    <row r="68" spans="1:20" s="170" customFormat="1" x14ac:dyDescent="0.2">
      <c r="A68" s="169"/>
      <c r="B68" s="159"/>
      <c r="E68" s="171"/>
      <c r="G68" s="171"/>
      <c r="J68" s="199"/>
      <c r="K68" s="199"/>
      <c r="L68" s="199"/>
      <c r="M68" s="199"/>
      <c r="N68" s="199"/>
      <c r="O68" s="199"/>
      <c r="P68" s="199"/>
      <c r="Q68" s="199"/>
      <c r="R68" s="199"/>
      <c r="S68" s="199"/>
      <c r="T68" s="199"/>
    </row>
    <row r="69" spans="1:20" s="212" customFormat="1" ht="13.5" x14ac:dyDescent="0.25">
      <c r="A69" s="212" t="s">
        <v>513</v>
      </c>
    </row>
  </sheetData>
  <conditionalFormatting sqref="J3:T3">
    <cfRule type="cellIs" dxfId="36" priority="1" operator="equal">
      <formula>"Post-Fcst"</formula>
    </cfRule>
    <cfRule type="cellIs" dxfId="35" priority="2" operator="equal">
      <formula>"Forecast"</formula>
    </cfRule>
    <cfRule type="cellIs" dxfId="34" priority="3" operator="equal">
      <formula>"Pre Fcst"</formula>
    </cfRule>
  </conditionalFormatting>
  <pageMargins left="0.70866141732283472" right="0.70866141732283472" top="0.74803149606299213" bottom="0.74803149606299213" header="0.31496062992125984" footer="0.31496062992125984"/>
  <pageSetup paperSize="9" scale="53"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5"/>
    <outlinePr summaryBelow="0" summaryRight="0"/>
    <pageSetUpPr fitToPage="1"/>
  </sheetPr>
  <dimension ref="A1:T69"/>
  <sheetViews>
    <sheetView showGridLines="0" zoomScaleNormal="100" workbookViewId="0">
      <pane xSplit="9" ySplit="5" topLeftCell="J6" activePane="bottomRight" state="frozen"/>
      <selection pane="topRight"/>
      <selection pane="bottomLeft"/>
      <selection pane="bottomRight"/>
    </sheetView>
  </sheetViews>
  <sheetFormatPr defaultColWidth="0" defaultRowHeight="12.75" zeroHeight="1" x14ac:dyDescent="0.2"/>
  <cols>
    <col min="1" max="1" width="1.625" style="98" customWidth="1"/>
    <col min="2" max="2" width="1.625" style="142" customWidth="1"/>
    <col min="3" max="3" width="1.625" style="100" customWidth="1"/>
    <col min="4" max="4" width="1.625" style="90" customWidth="1"/>
    <col min="5" max="5" width="50.625" style="90" customWidth="1"/>
    <col min="6" max="6" width="15.625" style="90" customWidth="1"/>
    <col min="7" max="7" width="30.625" style="90" customWidth="1"/>
    <col min="8" max="8" width="15.625" style="31" customWidth="1"/>
    <col min="9" max="9" width="2.625" style="31" customWidth="1"/>
    <col min="10" max="20" width="9.625" style="31" customWidth="1"/>
    <col min="21" max="16384" width="9.625" style="31" hidden="1"/>
  </cols>
  <sheetData>
    <row r="1" spans="1:20" s="105" customFormat="1" ht="44.25" x14ac:dyDescent="0.2">
      <c r="A1" s="135" t="str">
        <f ca="1" xml:space="preserve"> RIGHT(CELL("filename", $A$1), LEN(CELL("filename", $A$1)) - SEARCH("]", CELL("filename", $A$1)))</f>
        <v>Water network plus</v>
      </c>
      <c r="B1" s="136"/>
      <c r="C1" s="137"/>
      <c r="D1" s="133"/>
      <c r="E1" s="133"/>
      <c r="F1" s="133"/>
      <c r="G1" s="133"/>
      <c r="H1" s="416" t="str">
        <f>InpActive!F9</f>
        <v>Bristol Water</v>
      </c>
      <c r="I1" s="104"/>
      <c r="J1" s="104"/>
      <c r="K1" s="104"/>
      <c r="L1" s="104"/>
      <c r="M1" s="104"/>
      <c r="N1" s="104"/>
      <c r="O1" s="104"/>
      <c r="P1" s="104"/>
      <c r="Q1" s="104"/>
      <c r="R1" s="104"/>
      <c r="S1" s="104"/>
      <c r="T1" s="104"/>
    </row>
    <row r="2" spans="1:20" s="15" customFormat="1" x14ac:dyDescent="0.2">
      <c r="A2" s="138"/>
      <c r="B2" s="139"/>
      <c r="C2" s="140"/>
      <c r="D2" s="141"/>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20" customFormat="1" x14ac:dyDescent="0.2">
      <c r="A3" s="134"/>
      <c r="B3" s="139"/>
      <c r="C3" s="140"/>
      <c r="D3" s="141"/>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1" customFormat="1" x14ac:dyDescent="0.2">
      <c r="A4" s="134"/>
      <c r="B4" s="139"/>
      <c r="C4" s="140"/>
      <c r="D4" s="141"/>
      <c r="E4" s="123" t="str">
        <f>Time!E$85</f>
        <v>Financial Year Ending</v>
      </c>
      <c r="F4" s="123"/>
      <c r="G4" s="123"/>
      <c r="H4" s="119"/>
      <c r="I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30" customFormat="1" x14ac:dyDescent="0.2">
      <c r="A5" s="134"/>
      <c r="B5" s="139"/>
      <c r="C5" s="140"/>
      <c r="D5" s="141"/>
      <c r="E5" s="123" t="str">
        <f>Time!E$10</f>
        <v>Model column counter</v>
      </c>
      <c r="F5" s="134" t="s">
        <v>514</v>
      </c>
      <c r="G5" s="134" t="s">
        <v>133</v>
      </c>
      <c r="H5" s="20" t="s">
        <v>515</v>
      </c>
      <c r="I5" s="25"/>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30" customFormat="1" x14ac:dyDescent="0.2">
      <c r="A6" s="134"/>
      <c r="B6" s="139"/>
      <c r="C6" s="140"/>
      <c r="D6" s="141"/>
      <c r="E6" s="123"/>
      <c r="F6" s="134"/>
      <c r="G6" s="134"/>
      <c r="H6" s="20"/>
      <c r="I6" s="25"/>
      <c r="J6" s="25"/>
      <c r="K6" s="25"/>
      <c r="L6" s="25"/>
      <c r="M6" s="25"/>
      <c r="N6" s="25"/>
      <c r="O6" s="25"/>
      <c r="P6" s="25"/>
      <c r="Q6" s="25"/>
      <c r="R6" s="25"/>
      <c r="S6" s="25"/>
      <c r="T6" s="25"/>
    </row>
    <row r="7" spans="1:20" s="213" customFormat="1" ht="13.5" x14ac:dyDescent="0.25">
      <c r="A7" s="213" t="s">
        <v>521</v>
      </c>
    </row>
    <row r="8" spans="1:20" x14ac:dyDescent="0.2">
      <c r="A8" s="158"/>
      <c r="B8" s="159"/>
      <c r="C8" s="160"/>
      <c r="D8" s="157"/>
      <c r="E8" s="157"/>
      <c r="F8" s="157"/>
      <c r="G8" s="157"/>
      <c r="H8" s="157"/>
      <c r="I8" s="157"/>
      <c r="J8" s="157"/>
      <c r="K8" s="157"/>
      <c r="L8" s="157"/>
      <c r="M8" s="157"/>
      <c r="N8" s="157"/>
      <c r="O8" s="157"/>
      <c r="P8" s="157"/>
      <c r="Q8" s="157"/>
      <c r="R8" s="157"/>
      <c r="S8" s="157"/>
      <c r="T8" s="157"/>
    </row>
    <row r="9" spans="1:20" s="157" customFormat="1" x14ac:dyDescent="0.2">
      <c r="A9" s="158"/>
      <c r="B9" s="159" t="s">
        <v>697</v>
      </c>
      <c r="C9" s="160"/>
    </row>
    <row r="10" spans="1:20" s="304" customFormat="1" x14ac:dyDescent="0.2">
      <c r="A10" s="355"/>
      <c r="B10" s="356"/>
      <c r="E10" s="304" t="str">
        <f xml:space="preserve"> 'Abatements and deferrals'!E$134</f>
        <v>Payments after abatements and deferrals and other bespoke adjustments - water network plus</v>
      </c>
      <c r="F10" s="304">
        <f xml:space="preserve"> 'Abatements and deferrals'!F$134</f>
        <v>-2.4379717754512806</v>
      </c>
      <c r="G10" s="304" t="str">
        <f xml:space="preserve"> 'Abatements and deferrals'!G$134</f>
        <v>£m (2017-18 FYA CPIH prices)</v>
      </c>
      <c r="H10" s="304">
        <f xml:space="preserve"> 'Abatements and deferrals'!H$134</f>
        <v>0</v>
      </c>
      <c r="I10" s="304">
        <f xml:space="preserve"> 'Abatements and deferrals'!I$134</f>
        <v>0</v>
      </c>
    </row>
    <row r="11" spans="1:20" s="157" customFormat="1" x14ac:dyDescent="0.2">
      <c r="A11" s="158"/>
      <c r="B11" s="159"/>
      <c r="C11" s="160"/>
      <c r="E11" s="300"/>
      <c r="G11" s="300"/>
      <c r="H11" s="300"/>
    </row>
    <row r="12" spans="1:20" s="157" customFormat="1" x14ac:dyDescent="0.2">
      <c r="A12" s="158"/>
      <c r="B12" s="159" t="s">
        <v>698</v>
      </c>
      <c r="C12" s="160"/>
    </row>
    <row r="13" spans="1:20" s="157" customFormat="1" x14ac:dyDescent="0.2">
      <c r="A13" s="158"/>
      <c r="B13" s="159"/>
      <c r="C13" s="160"/>
    </row>
    <row r="14" spans="1:20" s="163" customFormat="1" x14ac:dyDescent="0.2">
      <c r="A14" s="161"/>
      <c r="B14" s="162"/>
      <c r="E14" s="304" t="str">
        <f xml:space="preserve"> InpActive!E$12</f>
        <v>Reporting year</v>
      </c>
      <c r="F14" s="304" t="str">
        <f xml:space="preserve"> InpActive!F$12</f>
        <v>2023-24</v>
      </c>
      <c r="G14" s="304" t="str">
        <f xml:space="preserve"> InpActive!G$12</f>
        <v>Financial year</v>
      </c>
    </row>
    <row r="15" spans="1:20" s="157" customFormat="1" x14ac:dyDescent="0.2">
      <c r="A15" s="158"/>
      <c r="B15" s="159"/>
      <c r="C15" s="160"/>
      <c r="E15" s="157" t="s">
        <v>699</v>
      </c>
      <c r="F15" s="219">
        <f>_xlfn.NUMBERVALUE(CONCATENATE(20,RIGHT(F14,2)))</f>
        <v>2024</v>
      </c>
    </row>
    <row r="16" spans="1:20" s="163" customFormat="1" x14ac:dyDescent="0.2">
      <c r="A16" s="161"/>
      <c r="B16" s="162"/>
      <c r="E16" s="174" t="str">
        <f xml:space="preserve"> Time!E$85</f>
        <v>Financial Year Ending</v>
      </c>
      <c r="F16" s="172">
        <f xml:space="preserve"> Time!F$85</f>
        <v>0</v>
      </c>
      <c r="G16" s="172" t="str">
        <f xml:space="preserve"> Time!G$85</f>
        <v>year #</v>
      </c>
      <c r="H16" s="172">
        <f xml:space="preserve"> Time!H$85</f>
        <v>0</v>
      </c>
      <c r="I16" s="172">
        <f xml:space="preserve"> Time!I$85</f>
        <v>0</v>
      </c>
      <c r="J16" s="218">
        <f xml:space="preserve"> Time!J$85</f>
        <v>2016</v>
      </c>
      <c r="K16" s="218">
        <f xml:space="preserve"> Time!K$85</f>
        <v>2017</v>
      </c>
      <c r="L16" s="218">
        <f xml:space="preserve"> Time!L$85</f>
        <v>2018</v>
      </c>
      <c r="M16" s="218">
        <f xml:space="preserve"> Time!M$85</f>
        <v>2019</v>
      </c>
      <c r="N16" s="218">
        <f xml:space="preserve"> Time!N$85</f>
        <v>2020</v>
      </c>
      <c r="O16" s="218">
        <f xml:space="preserve"> Time!O$85</f>
        <v>2021</v>
      </c>
      <c r="P16" s="218">
        <f xml:space="preserve"> Time!P$85</f>
        <v>2022</v>
      </c>
      <c r="Q16" s="218">
        <f xml:space="preserve"> Time!Q$85</f>
        <v>2023</v>
      </c>
      <c r="R16" s="218">
        <f xml:space="preserve"> Time!R$85</f>
        <v>2024</v>
      </c>
      <c r="S16" s="218">
        <f xml:space="preserve"> Time!S$85</f>
        <v>2025</v>
      </c>
      <c r="T16" s="218">
        <f xml:space="preserve"> Time!T$85</f>
        <v>2026</v>
      </c>
    </row>
    <row r="17" spans="1:20" s="157" customFormat="1" x14ac:dyDescent="0.2">
      <c r="A17" s="158"/>
      <c r="B17" s="159"/>
      <c r="C17" s="160"/>
      <c r="E17" s="157" t="s">
        <v>700</v>
      </c>
      <c r="G17" s="157" t="s">
        <v>612</v>
      </c>
      <c r="J17" s="173">
        <f xml:space="preserve"> IF( J16 = $F15, 1, 0 )</f>
        <v>0</v>
      </c>
      <c r="K17" s="173">
        <f t="shared" ref="K17:T17" si="0" xml:space="preserve"> IF( K16 = $F15, 1, 0 )</f>
        <v>0</v>
      </c>
      <c r="L17" s="173">
        <f t="shared" si="0"/>
        <v>0</v>
      </c>
      <c r="M17" s="173">
        <f t="shared" si="0"/>
        <v>0</v>
      </c>
      <c r="N17" s="173">
        <f t="shared" si="0"/>
        <v>0</v>
      </c>
      <c r="O17" s="173">
        <f t="shared" si="0"/>
        <v>0</v>
      </c>
      <c r="P17" s="173">
        <f t="shared" si="0"/>
        <v>0</v>
      </c>
      <c r="Q17" s="173">
        <f t="shared" si="0"/>
        <v>0</v>
      </c>
      <c r="R17" s="173">
        <f t="shared" si="0"/>
        <v>1</v>
      </c>
      <c r="S17" s="173">
        <f t="shared" si="0"/>
        <v>0</v>
      </c>
      <c r="T17" s="173">
        <f t="shared" si="0"/>
        <v>0</v>
      </c>
    </row>
    <row r="18" spans="1:20" s="157" customFormat="1" x14ac:dyDescent="0.2">
      <c r="A18" s="158"/>
      <c r="B18" s="159"/>
      <c r="C18" s="160"/>
      <c r="E18" s="157" t="s">
        <v>701</v>
      </c>
      <c r="G18" s="157" t="s">
        <v>612</v>
      </c>
      <c r="J18" s="173">
        <f xml:space="preserve"> IF( H17 = 1, 1, 0 )</f>
        <v>0</v>
      </c>
      <c r="K18" s="173">
        <f t="shared" ref="K18:T18" si="1" xml:space="preserve"> IF( I17 = 1, 1, 0 )</f>
        <v>0</v>
      </c>
      <c r="L18" s="173">
        <f t="shared" si="1"/>
        <v>0</v>
      </c>
      <c r="M18" s="173">
        <f t="shared" si="1"/>
        <v>0</v>
      </c>
      <c r="N18" s="173">
        <f t="shared" si="1"/>
        <v>0</v>
      </c>
      <c r="O18" s="173">
        <f t="shared" si="1"/>
        <v>0</v>
      </c>
      <c r="P18" s="173">
        <f t="shared" si="1"/>
        <v>0</v>
      </c>
      <c r="Q18" s="173">
        <f t="shared" si="1"/>
        <v>0</v>
      </c>
      <c r="R18" s="173">
        <f t="shared" si="1"/>
        <v>0</v>
      </c>
      <c r="S18" s="173">
        <f t="shared" si="1"/>
        <v>0</v>
      </c>
      <c r="T18" s="173">
        <f t="shared" si="1"/>
        <v>1</v>
      </c>
    </row>
    <row r="19" spans="1:20" s="157" customFormat="1" x14ac:dyDescent="0.2">
      <c r="A19" s="158"/>
      <c r="B19" s="159"/>
      <c r="C19" s="160"/>
    </row>
    <row r="20" spans="1:20" s="157" customFormat="1" x14ac:dyDescent="0.2">
      <c r="A20" s="158"/>
      <c r="B20" s="159"/>
      <c r="C20" s="160"/>
      <c r="E20" s="300" t="str">
        <f xml:space="preserve"> E10</f>
        <v>Payments after abatements and deferrals and other bespoke adjustments - water network plus</v>
      </c>
      <c r="G20" s="300" t="str">
        <f xml:space="preserve"> G10</f>
        <v>£m (2017-18 FYA CPIH prices)</v>
      </c>
      <c r="J20" s="300">
        <f t="shared" ref="J20:T20" si="2" xml:space="preserve"> IF( J18 = 1, $F10, 0 )</f>
        <v>0</v>
      </c>
      <c r="K20" s="300">
        <f t="shared" si="2"/>
        <v>0</v>
      </c>
      <c r="L20" s="300">
        <f t="shared" si="2"/>
        <v>0</v>
      </c>
      <c r="M20" s="300">
        <f t="shared" si="2"/>
        <v>0</v>
      </c>
      <c r="N20" s="300">
        <f t="shared" si="2"/>
        <v>0</v>
      </c>
      <c r="O20" s="300">
        <f t="shared" si="2"/>
        <v>0</v>
      </c>
      <c r="P20" s="300">
        <f t="shared" si="2"/>
        <v>0</v>
      </c>
      <c r="Q20" s="300">
        <f t="shared" si="2"/>
        <v>0</v>
      </c>
      <c r="R20" s="300">
        <f t="shared" si="2"/>
        <v>0</v>
      </c>
      <c r="S20" s="300">
        <f t="shared" si="2"/>
        <v>0</v>
      </c>
      <c r="T20" s="300">
        <f t="shared" si="2"/>
        <v>-2.4379717754512806</v>
      </c>
    </row>
    <row r="21" spans="1:20" x14ac:dyDescent="0.2">
      <c r="A21" s="158"/>
      <c r="B21" s="159"/>
      <c r="C21" s="160"/>
      <c r="D21" s="157"/>
      <c r="E21" s="157"/>
      <c r="F21" s="157"/>
      <c r="G21" s="157"/>
      <c r="H21" s="157"/>
      <c r="I21" s="157"/>
      <c r="J21" s="157"/>
      <c r="K21" s="157"/>
      <c r="L21" s="157"/>
      <c r="M21" s="157"/>
      <c r="N21" s="157"/>
      <c r="O21" s="157"/>
      <c r="P21" s="157"/>
      <c r="Q21" s="157"/>
      <c r="R21" s="157"/>
      <c r="S21" s="157"/>
      <c r="T21" s="157"/>
    </row>
    <row r="22" spans="1:20" s="213" customFormat="1" ht="13.5" x14ac:dyDescent="0.25">
      <c r="A22" s="213" t="s">
        <v>702</v>
      </c>
    </row>
    <row r="23" spans="1:20" x14ac:dyDescent="0.2">
      <c r="A23" s="158"/>
      <c r="B23" s="159"/>
      <c r="C23" s="160"/>
      <c r="D23" s="157"/>
      <c r="E23" s="157"/>
      <c r="F23" s="157"/>
      <c r="G23" s="157"/>
      <c r="H23" s="157"/>
      <c r="I23" s="157"/>
      <c r="J23" s="157"/>
      <c r="K23" s="157"/>
      <c r="L23" s="157"/>
      <c r="M23" s="157"/>
      <c r="N23" s="157"/>
      <c r="O23" s="157"/>
      <c r="P23" s="157"/>
      <c r="Q23" s="157"/>
      <c r="R23" s="157"/>
      <c r="S23" s="157"/>
      <c r="T23" s="157"/>
    </row>
    <row r="24" spans="1:20" x14ac:dyDescent="0.2">
      <c r="A24" s="158"/>
      <c r="B24" s="159"/>
      <c r="C24" s="157"/>
      <c r="D24" s="157"/>
      <c r="E24" s="304" t="str">
        <f xml:space="preserve"> InpActive!E$109</f>
        <v>Allowed revenue starting point in FD - water network plus</v>
      </c>
      <c r="F24" s="304">
        <f xml:space="preserve"> InpActive!F$109</f>
        <v>0</v>
      </c>
      <c r="G24" s="304" t="str">
        <f xml:space="preserve"> InpActive!G$109</f>
        <v>£m (nominal)</v>
      </c>
      <c r="H24" s="304">
        <f xml:space="preserve"> InpActive!H$109</f>
        <v>0</v>
      </c>
      <c r="I24" s="304">
        <f xml:space="preserve"> InpActive!I$109</f>
        <v>0</v>
      </c>
      <c r="J24" s="304">
        <f xml:space="preserve"> InpActive!J$109</f>
        <v>0</v>
      </c>
      <c r="K24" s="304">
        <f xml:space="preserve"> InpActive!K$109</f>
        <v>0</v>
      </c>
      <c r="L24" s="304">
        <f xml:space="preserve"> InpActive!L$109</f>
        <v>0</v>
      </c>
      <c r="M24" s="304">
        <f xml:space="preserve"> InpActive!M$109</f>
        <v>0</v>
      </c>
      <c r="N24" s="304">
        <f xml:space="preserve"> InpActive!N$109</f>
        <v>87.662000000000006</v>
      </c>
      <c r="O24" s="304">
        <f xml:space="preserve"> InpActive!O$109</f>
        <v>0</v>
      </c>
      <c r="P24" s="304">
        <f xml:space="preserve"> InpActive!P$109</f>
        <v>0</v>
      </c>
      <c r="Q24" s="304">
        <f xml:space="preserve"> InpActive!Q$109</f>
        <v>0</v>
      </c>
      <c r="R24" s="304">
        <f xml:space="preserve"> InpActive!R$109</f>
        <v>0</v>
      </c>
      <c r="S24" s="304">
        <f xml:space="preserve"> InpActive!S$109</f>
        <v>0</v>
      </c>
      <c r="T24" s="304">
        <f xml:space="preserve"> InpActive!T$109</f>
        <v>0</v>
      </c>
    </row>
    <row r="25" spans="1:20" x14ac:dyDescent="0.2">
      <c r="A25" s="158"/>
      <c r="B25" s="159"/>
      <c r="C25" s="157"/>
      <c r="D25" s="157"/>
      <c r="E25" s="157" t="str">
        <f>E24</f>
        <v>Allowed revenue starting point in FD - water network plus</v>
      </c>
      <c r="F25" s="157"/>
      <c r="G25" s="157"/>
      <c r="H25" s="259">
        <f xml:space="preserve"> SUM( J24:T24 )</f>
        <v>87.662000000000006</v>
      </c>
      <c r="I25" s="163"/>
      <c r="J25" s="163"/>
      <c r="K25" s="163"/>
      <c r="L25" s="163"/>
      <c r="M25" s="163"/>
      <c r="N25" s="163"/>
      <c r="O25" s="163"/>
      <c r="P25" s="163"/>
      <c r="Q25" s="163"/>
      <c r="R25" s="163"/>
      <c r="S25" s="163"/>
      <c r="T25" s="163"/>
    </row>
    <row r="26" spans="1:20" s="90" customFormat="1" x14ac:dyDescent="0.2">
      <c r="A26" s="158"/>
      <c r="B26" s="159"/>
      <c r="C26" s="160"/>
      <c r="D26" s="157"/>
      <c r="E26" s="174" t="str">
        <f xml:space="preserve"> Time!E$45</f>
        <v>1st Forecast Period Flag</v>
      </c>
      <c r="F26" s="172">
        <f xml:space="preserve"> Time!F$45</f>
        <v>0</v>
      </c>
      <c r="G26" s="172" t="str">
        <f xml:space="preserve"> Time!G$45</f>
        <v>flag</v>
      </c>
      <c r="H26" s="172">
        <f xml:space="preserve"> Time!H$45</f>
        <v>1</v>
      </c>
      <c r="I26" s="172">
        <f xml:space="preserve"> Time!I$45</f>
        <v>0</v>
      </c>
      <c r="J26" s="172">
        <f xml:space="preserve"> Time!J$45</f>
        <v>0</v>
      </c>
      <c r="K26" s="172">
        <f xml:space="preserve"> Time!K$45</f>
        <v>0</v>
      </c>
      <c r="L26" s="172">
        <f xml:space="preserve"> Time!L$45</f>
        <v>0</v>
      </c>
      <c r="M26" s="172">
        <f xml:space="preserve"> Time!M$45</f>
        <v>0</v>
      </c>
      <c r="N26" s="172">
        <f xml:space="preserve"> Time!N$45</f>
        <v>0</v>
      </c>
      <c r="O26" s="258">
        <f xml:space="preserve"> Time!O$45</f>
        <v>1</v>
      </c>
      <c r="P26" s="172">
        <f xml:space="preserve"> Time!P$45</f>
        <v>0</v>
      </c>
      <c r="Q26" s="172">
        <f xml:space="preserve"> Time!Q$45</f>
        <v>0</v>
      </c>
      <c r="R26" s="172">
        <f xml:space="preserve"> Time!R$45</f>
        <v>0</v>
      </c>
      <c r="S26" s="172">
        <f xml:space="preserve"> Time!S$45</f>
        <v>0</v>
      </c>
      <c r="T26" s="172">
        <f xml:space="preserve"> Time!T$45</f>
        <v>0</v>
      </c>
    </row>
    <row r="27" spans="1:20" s="88" customFormat="1" x14ac:dyDescent="0.2">
      <c r="A27" s="161"/>
      <c r="B27" s="162"/>
      <c r="C27" s="163"/>
      <c r="D27" s="163"/>
      <c r="E27" s="322" t="str">
        <f xml:space="preserve"> InpActive!E$110</f>
        <v>K factors (last determined) - water network plus</v>
      </c>
      <c r="F27" s="322">
        <f xml:space="preserve"> InpActive!F$110</f>
        <v>0</v>
      </c>
      <c r="G27" s="322" t="str">
        <f xml:space="preserve"> InpActive!G$110</f>
        <v>Number</v>
      </c>
      <c r="H27" s="322">
        <f xml:space="preserve"> InpActive!H$110</f>
        <v>0</v>
      </c>
      <c r="I27" s="322">
        <f xml:space="preserve"> InpActive!I$110</f>
        <v>0</v>
      </c>
      <c r="J27" s="304">
        <f xml:space="preserve"> InpActive!J$110</f>
        <v>0</v>
      </c>
      <c r="K27" s="304">
        <f xml:space="preserve"> InpActive!K$110</f>
        <v>0</v>
      </c>
      <c r="L27" s="304">
        <f xml:space="preserve"> InpActive!L$110</f>
        <v>0</v>
      </c>
      <c r="M27" s="304">
        <f xml:space="preserve"> InpActive!M$110</f>
        <v>0</v>
      </c>
      <c r="N27" s="304">
        <f xml:space="preserve"> InpActive!N$110</f>
        <v>0</v>
      </c>
      <c r="O27" s="304">
        <f xml:space="preserve"> InpActive!O$110</f>
        <v>0</v>
      </c>
      <c r="P27" s="304">
        <f xml:space="preserve"> InpActive!P$110</f>
        <v>2.2400000000000002</v>
      </c>
      <c r="Q27" s="304">
        <f xml:space="preserve"> InpActive!Q$110</f>
        <v>1.31</v>
      </c>
      <c r="R27" s="304">
        <f xml:space="preserve"> InpActive!R$110</f>
        <v>6.01</v>
      </c>
      <c r="S27" s="304">
        <f xml:space="preserve"> InpActive!S$110</f>
        <v>-1.01</v>
      </c>
      <c r="T27" s="304">
        <f xml:space="preserve"> InpActive!T$110</f>
        <v>0</v>
      </c>
    </row>
    <row r="28" spans="1:20" x14ac:dyDescent="0.2">
      <c r="A28" s="158"/>
      <c r="B28" s="159"/>
      <c r="C28" s="157"/>
      <c r="D28" s="157"/>
      <c r="E28" s="226" t="s">
        <v>703</v>
      </c>
      <c r="F28" s="226"/>
      <c r="G28" s="226" t="s">
        <v>554</v>
      </c>
      <c r="H28" s="226"/>
      <c r="I28" s="226"/>
      <c r="J28" s="226">
        <f>J27/100</f>
        <v>0</v>
      </c>
      <c r="K28" s="226">
        <f t="shared" ref="K28:T28" si="3">K27/100</f>
        <v>0</v>
      </c>
      <c r="L28" s="226">
        <f t="shared" si="3"/>
        <v>0</v>
      </c>
      <c r="M28" s="226">
        <f t="shared" si="3"/>
        <v>0</v>
      </c>
      <c r="N28" s="226">
        <f t="shared" si="3"/>
        <v>0</v>
      </c>
      <c r="O28" s="260">
        <f t="shared" si="3"/>
        <v>0</v>
      </c>
      <c r="P28" s="226">
        <f t="shared" si="3"/>
        <v>2.2400000000000003E-2</v>
      </c>
      <c r="Q28" s="226">
        <f t="shared" si="3"/>
        <v>1.3100000000000001E-2</v>
      </c>
      <c r="R28" s="226">
        <f t="shared" si="3"/>
        <v>6.0100000000000001E-2</v>
      </c>
      <c r="S28" s="226">
        <f t="shared" si="3"/>
        <v>-1.01E-2</v>
      </c>
      <c r="T28" s="226">
        <f t="shared" si="3"/>
        <v>0</v>
      </c>
    </row>
    <row r="29" spans="1:20" s="88" customFormat="1" x14ac:dyDescent="0.2">
      <c r="A29" s="161"/>
      <c r="B29" s="162"/>
      <c r="C29" s="163"/>
      <c r="D29" s="163"/>
      <c r="E29" s="322" t="str">
        <f xml:space="preserve"> Index!E$12</f>
        <v>November CPIH annual inflation figures</v>
      </c>
      <c r="F29" s="322">
        <f xml:space="preserve"> Index!F$12</f>
        <v>0</v>
      </c>
      <c r="G29" s="322" t="str">
        <f xml:space="preserve"> Index!G$12</f>
        <v>Percentage</v>
      </c>
      <c r="H29" s="322">
        <f xml:space="preserve"> Index!H$12</f>
        <v>0</v>
      </c>
      <c r="I29" s="322">
        <f xml:space="preserve"> Index!I$12</f>
        <v>0</v>
      </c>
      <c r="J29" s="322">
        <f xml:space="preserve"> Index!J$12</f>
        <v>0</v>
      </c>
      <c r="K29" s="322">
        <f xml:space="preserve"> Index!K$12</f>
        <v>0</v>
      </c>
      <c r="L29" s="322">
        <f xml:space="preserve"> Index!L$12</f>
        <v>1.4955134596211339E-2</v>
      </c>
      <c r="M29" s="322">
        <f xml:space="preserve"> Index!M$12</f>
        <v>2.8487229862475427E-2</v>
      </c>
      <c r="N29" s="322">
        <f xml:space="preserve"> Index!N$12</f>
        <v>2.1012416427889313E-2</v>
      </c>
      <c r="O29" s="322">
        <f xml:space="preserve"> Index!O$12</f>
        <v>1.4967259120673537E-2</v>
      </c>
      <c r="P29" s="322">
        <f xml:space="preserve"> Index!P$12</f>
        <v>5.5299539170505785E-3</v>
      </c>
      <c r="Q29" s="322">
        <f xml:space="preserve"> Index!Q$12</f>
        <v>4.5829514207149424E-2</v>
      </c>
      <c r="R29" s="322">
        <f xml:space="preserve"> Index!R$12</f>
        <v>9.3777388255915861E-2</v>
      </c>
      <c r="S29" s="322">
        <f xml:space="preserve"> Index!S$12</f>
        <v>4.1666666666666741E-2</v>
      </c>
      <c r="T29" s="322">
        <f xml:space="preserve"> Index!T$12</f>
        <v>2.4999999999999911E-2</v>
      </c>
    </row>
    <row r="30" spans="1:20" s="93" customFormat="1" x14ac:dyDescent="0.2">
      <c r="A30" s="158"/>
      <c r="B30" s="159"/>
      <c r="C30" s="157"/>
      <c r="D30" s="157"/>
      <c r="E30" s="157" t="s">
        <v>704</v>
      </c>
      <c r="F30" s="157"/>
      <c r="G30" s="157" t="s">
        <v>571</v>
      </c>
      <c r="H30" s="157">
        <f xml:space="preserve"> SUM( J30:T30 )</f>
        <v>622.47385133207729</v>
      </c>
      <c r="I30" s="157"/>
      <c r="J30" s="157">
        <f xml:space="preserve"> IF(J26=1, $H25 * (1+J29+J28), I30 *  (1+J29+J28))</f>
        <v>0</v>
      </c>
      <c r="K30" s="157">
        <f t="shared" ref="K30:T30" si="4" xml:space="preserve"> IF(K26=1, $H25 * (1+K29+K28), J30 *  (1+K29+K28))</f>
        <v>0</v>
      </c>
      <c r="L30" s="157">
        <f t="shared" si="4"/>
        <v>0</v>
      </c>
      <c r="M30" s="157">
        <f t="shared" si="4"/>
        <v>0</v>
      </c>
      <c r="N30" s="259">
        <f t="shared" si="4"/>
        <v>0</v>
      </c>
      <c r="O30" s="259">
        <f xml:space="preserve"> IF(O26=1, $H25 * (1+O29+O28), N30 *  (1+O29+O28))</f>
        <v>88.974059869036495</v>
      </c>
      <c r="P30" s="157">
        <f xml:space="preserve"> IF(P26=1, $H25 * (1+P29+P28), O30 *  (1+P29+P28))</f>
        <v>91.459101260991588</v>
      </c>
      <c r="Q30" s="157">
        <f t="shared" si="4"/>
        <v>96.848741668124305</v>
      </c>
      <c r="R30" s="157">
        <f t="shared" si="4"/>
        <v>111.75157309188717</v>
      </c>
      <c r="S30" s="157">
        <f t="shared" si="4"/>
        <v>115.27919774915442</v>
      </c>
      <c r="T30" s="157">
        <f t="shared" si="4"/>
        <v>118.16117769288327</v>
      </c>
    </row>
    <row r="31" spans="1:20" x14ac:dyDescent="0.2">
      <c r="A31" s="158"/>
      <c r="B31" s="159"/>
      <c r="C31" s="160"/>
      <c r="D31" s="157"/>
      <c r="E31" s="157"/>
      <c r="F31" s="157"/>
      <c r="G31" s="157"/>
      <c r="H31" s="157"/>
      <c r="I31" s="157"/>
      <c r="J31" s="157"/>
      <c r="K31" s="157"/>
      <c r="L31" s="157"/>
      <c r="M31" s="157"/>
      <c r="N31" s="157"/>
      <c r="O31" s="157"/>
      <c r="P31" s="157"/>
      <c r="Q31" s="157"/>
      <c r="R31" s="157"/>
      <c r="S31" s="157"/>
      <c r="T31" s="157"/>
    </row>
    <row r="32" spans="1:20" s="157" customFormat="1" x14ac:dyDescent="0.2">
      <c r="A32" s="158"/>
      <c r="B32" s="159" t="s">
        <v>705</v>
      </c>
      <c r="C32" s="160"/>
    </row>
    <row r="33" spans="1:20" s="157" customFormat="1" x14ac:dyDescent="0.2">
      <c r="A33" s="158"/>
      <c r="B33" s="159"/>
      <c r="E33" s="157" t="str">
        <f xml:space="preserve"> E$20</f>
        <v>Payments after abatements and deferrals and other bespoke adjustments - water network plus</v>
      </c>
      <c r="F33" s="157">
        <f t="shared" ref="F33:T33" si="5" xml:space="preserve"> F$20</f>
        <v>0</v>
      </c>
      <c r="G33" s="157" t="str">
        <f t="shared" si="5"/>
        <v>£m (2017-18 FYA CPIH prices)</v>
      </c>
      <c r="H33" s="157">
        <f t="shared" si="5"/>
        <v>0</v>
      </c>
      <c r="I33" s="157">
        <f t="shared" si="5"/>
        <v>0</v>
      </c>
      <c r="J33" s="157">
        <f t="shared" si="5"/>
        <v>0</v>
      </c>
      <c r="K33" s="157">
        <f t="shared" si="5"/>
        <v>0</v>
      </c>
      <c r="L33" s="157">
        <f t="shared" si="5"/>
        <v>0</v>
      </c>
      <c r="M33" s="157">
        <f t="shared" si="5"/>
        <v>0</v>
      </c>
      <c r="N33" s="157">
        <f t="shared" si="5"/>
        <v>0</v>
      </c>
      <c r="O33" s="157">
        <f t="shared" si="5"/>
        <v>0</v>
      </c>
      <c r="P33" s="157">
        <f t="shared" si="5"/>
        <v>0</v>
      </c>
      <c r="Q33" s="157">
        <f t="shared" si="5"/>
        <v>0</v>
      </c>
      <c r="R33" s="157">
        <f t="shared" si="5"/>
        <v>0</v>
      </c>
      <c r="S33" s="157">
        <f t="shared" si="5"/>
        <v>0</v>
      </c>
      <c r="T33" s="157">
        <f t="shared" si="5"/>
        <v>-2.4379717754512806</v>
      </c>
    </row>
    <row r="34" spans="1:20" s="163" customFormat="1" x14ac:dyDescent="0.2">
      <c r="A34" s="161"/>
      <c r="B34" s="162"/>
      <c r="E34" s="307" t="str">
        <f xml:space="preserve"> Index!E$16</f>
        <v>November CPIH cumulative inflation factor</v>
      </c>
      <c r="F34" s="307">
        <f xml:space="preserve"> Index!F$16</f>
        <v>0</v>
      </c>
      <c r="G34" s="307" t="str">
        <f xml:space="preserve"> Index!G$16</f>
        <v>Percentage</v>
      </c>
      <c r="H34" s="307">
        <f xml:space="preserve"> Index!H$16</f>
        <v>0</v>
      </c>
      <c r="I34" s="307">
        <f xml:space="preserve"> Index!I$16</f>
        <v>0</v>
      </c>
      <c r="J34" s="307">
        <f xml:space="preserve"> Index!J$16</f>
        <v>0</v>
      </c>
      <c r="K34" s="307">
        <f xml:space="preserve"> Index!K$16</f>
        <v>0</v>
      </c>
      <c r="L34" s="307">
        <f xml:space="preserve"> Index!L$16</f>
        <v>1</v>
      </c>
      <c r="M34" s="307">
        <f xml:space="preserve"> Index!M$16</f>
        <v>1.0284872298624754</v>
      </c>
      <c r="N34" s="307">
        <f xml:space="preserve"> Index!N$16</f>
        <v>1.0500982318271121</v>
      </c>
      <c r="O34" s="307">
        <f xml:space="preserve"> Index!O$16</f>
        <v>1.0658153241650294</v>
      </c>
      <c r="P34" s="307">
        <f xml:space="preserve"> Index!P$16</f>
        <v>1.0717092337917484</v>
      </c>
      <c r="Q34" s="307">
        <f xml:space="preserve"> Index!Q$16</f>
        <v>1.1208251473477406</v>
      </c>
      <c r="R34" s="307">
        <f xml:space="preserve"> Index!R$16</f>
        <v>1.2259332023575638</v>
      </c>
      <c r="S34" s="307">
        <f xml:space="preserve"> Index!S$16</f>
        <v>1.2770137524557956</v>
      </c>
      <c r="T34" s="307">
        <f xml:space="preserve"> Index!T$16</f>
        <v>1.3089390962671905</v>
      </c>
    </row>
    <row r="35" spans="1:20" s="157" customFormat="1" x14ac:dyDescent="0.2">
      <c r="A35" s="158"/>
      <c r="B35" s="159"/>
      <c r="C35" s="160"/>
      <c r="E35" s="157" t="s">
        <v>706</v>
      </c>
      <c r="G35" s="157" t="s">
        <v>571</v>
      </c>
      <c r="H35" s="157">
        <f xml:space="preserve"> SUM( J35:T35 )</f>
        <v>-3.1911565724841173</v>
      </c>
      <c r="J35" s="157">
        <f t="shared" ref="J35:P35" si="6" xml:space="preserve"> J33 * J34</f>
        <v>0</v>
      </c>
      <c r="K35" s="157">
        <f t="shared" si="6"/>
        <v>0</v>
      </c>
      <c r="L35" s="157">
        <f t="shared" si="6"/>
        <v>0</v>
      </c>
      <c r="M35" s="157">
        <f t="shared" si="6"/>
        <v>0</v>
      </c>
      <c r="N35" s="157">
        <f t="shared" si="6"/>
        <v>0</v>
      </c>
      <c r="O35" s="157">
        <f t="shared" si="6"/>
        <v>0</v>
      </c>
      <c r="P35" s="157">
        <f t="shared" si="6"/>
        <v>0</v>
      </c>
      <c r="Q35" s="157">
        <f xml:space="preserve"> Q33 * Q34</f>
        <v>0</v>
      </c>
      <c r="R35" s="157">
        <f xml:space="preserve"> R33 * R34</f>
        <v>0</v>
      </c>
      <c r="S35" s="157">
        <f xml:space="preserve"> S33 * S34</f>
        <v>0</v>
      </c>
      <c r="T35" s="157">
        <f xml:space="preserve"> T33 * T34</f>
        <v>-3.1911565724841173</v>
      </c>
    </row>
    <row r="36" spans="1:20" s="157" customFormat="1" x14ac:dyDescent="0.2">
      <c r="A36" s="158"/>
      <c r="B36" s="159"/>
      <c r="C36" s="160"/>
    </row>
    <row r="37" spans="1:20" s="157" customFormat="1" x14ac:dyDescent="0.2">
      <c r="A37" s="158"/>
      <c r="B37" s="159" t="s">
        <v>707</v>
      </c>
      <c r="C37" s="160"/>
    </row>
    <row r="38" spans="1:20" s="163" customFormat="1" x14ac:dyDescent="0.2">
      <c r="A38" s="161"/>
      <c r="B38" s="159"/>
      <c r="E38" s="307" t="str">
        <f xml:space="preserve"> InpActive!E$83</f>
        <v>Marginal tax rate</v>
      </c>
      <c r="F38" s="307">
        <f xml:space="preserve"> InpActive!F$83</f>
        <v>0</v>
      </c>
      <c r="G38" s="307" t="str">
        <f xml:space="preserve"> InpActive!G$83</f>
        <v>Percentage</v>
      </c>
      <c r="H38" s="307">
        <f xml:space="preserve"> InpActive!H$83</f>
        <v>0</v>
      </c>
      <c r="I38" s="307">
        <f xml:space="preserve"> InpActive!I$83</f>
        <v>0</v>
      </c>
      <c r="J38" s="307">
        <f xml:space="preserve"> InpActive!J$83</f>
        <v>0</v>
      </c>
      <c r="K38" s="307">
        <f xml:space="preserve"> InpActive!K$83</f>
        <v>0</v>
      </c>
      <c r="L38" s="307">
        <f xml:space="preserve"> InpActive!L$83</f>
        <v>0</v>
      </c>
      <c r="M38" s="307">
        <f xml:space="preserve"> InpActive!M$83</f>
        <v>0</v>
      </c>
      <c r="N38" s="307">
        <f xml:space="preserve"> InpActive!N$83</f>
        <v>0</v>
      </c>
      <c r="O38" s="307">
        <f xml:space="preserve"> InpActive!O$83</f>
        <v>0</v>
      </c>
      <c r="P38" s="307">
        <f xml:space="preserve"> InpActive!P$83</f>
        <v>0</v>
      </c>
      <c r="Q38" s="307">
        <f xml:space="preserve"> InpActive!Q$83</f>
        <v>0.19</v>
      </c>
      <c r="R38" s="307">
        <f xml:space="preserve"> InpActive!R$83</f>
        <v>0.19</v>
      </c>
      <c r="S38" s="307">
        <f xml:space="preserve"> InpActive!S$83</f>
        <v>0.25</v>
      </c>
      <c r="T38" s="307">
        <f xml:space="preserve"> InpActive!T$83</f>
        <v>0</v>
      </c>
    </row>
    <row r="39" spans="1:20" s="97" customFormat="1" x14ac:dyDescent="0.2">
      <c r="A39" s="197"/>
      <c r="B39" s="198"/>
      <c r="E39" s="97" t="s">
        <v>708</v>
      </c>
      <c r="G39" s="97" t="s">
        <v>554</v>
      </c>
      <c r="J39" s="97">
        <f xml:space="preserve"> 1 / (1 - J38 ) - 1</f>
        <v>0</v>
      </c>
      <c r="K39" s="97">
        <f t="shared" ref="K39:T39" si="7" xml:space="preserve"> 1 / (1 - K38 ) - 1</f>
        <v>0</v>
      </c>
      <c r="L39" s="97">
        <f t="shared" si="7"/>
        <v>0</v>
      </c>
      <c r="M39" s="97">
        <f t="shared" si="7"/>
        <v>0</v>
      </c>
      <c r="N39" s="97">
        <f t="shared" si="7"/>
        <v>0</v>
      </c>
      <c r="O39" s="97">
        <f t="shared" si="7"/>
        <v>0</v>
      </c>
      <c r="P39" s="97">
        <f t="shared" si="7"/>
        <v>0</v>
      </c>
      <c r="Q39" s="97">
        <f t="shared" si="7"/>
        <v>0.23456790123456783</v>
      </c>
      <c r="R39" s="97">
        <f t="shared" si="7"/>
        <v>0.23456790123456783</v>
      </c>
      <c r="S39" s="97">
        <f t="shared" si="7"/>
        <v>0.33333333333333326</v>
      </c>
      <c r="T39" s="97">
        <f t="shared" si="7"/>
        <v>0</v>
      </c>
    </row>
    <row r="40" spans="1:20" s="157" customFormat="1" x14ac:dyDescent="0.2">
      <c r="A40" s="158"/>
      <c r="B40" s="159"/>
      <c r="C40" s="160"/>
    </row>
    <row r="41" spans="1:20" s="157" customFormat="1" x14ac:dyDescent="0.2">
      <c r="A41" s="158"/>
      <c r="B41" s="159"/>
      <c r="C41" s="160"/>
      <c r="E41" s="157" t="str">
        <f t="shared" ref="E41:T41" si="8" xml:space="preserve"> E$35</f>
        <v>ODI value nominal prices</v>
      </c>
      <c r="F41" s="157">
        <f t="shared" si="8"/>
        <v>0</v>
      </c>
      <c r="G41" s="157" t="str">
        <f t="shared" si="8"/>
        <v>£m (nominal)</v>
      </c>
      <c r="H41" s="157">
        <f t="shared" si="8"/>
        <v>-3.1911565724841173</v>
      </c>
      <c r="I41" s="157">
        <f t="shared" si="8"/>
        <v>0</v>
      </c>
      <c r="J41" s="157">
        <f t="shared" si="8"/>
        <v>0</v>
      </c>
      <c r="K41" s="157">
        <f t="shared" si="8"/>
        <v>0</v>
      </c>
      <c r="L41" s="157">
        <f t="shared" si="8"/>
        <v>0</v>
      </c>
      <c r="M41" s="157">
        <f t="shared" si="8"/>
        <v>0</v>
      </c>
      <c r="N41" s="157">
        <f t="shared" si="8"/>
        <v>0</v>
      </c>
      <c r="O41" s="157">
        <f t="shared" si="8"/>
        <v>0</v>
      </c>
      <c r="P41" s="157">
        <f t="shared" si="8"/>
        <v>0</v>
      </c>
      <c r="Q41" s="157">
        <f t="shared" si="8"/>
        <v>0</v>
      </c>
      <c r="R41" s="157">
        <f t="shared" si="8"/>
        <v>0</v>
      </c>
      <c r="S41" s="157">
        <f t="shared" si="8"/>
        <v>0</v>
      </c>
      <c r="T41" s="157">
        <f t="shared" si="8"/>
        <v>-3.1911565724841173</v>
      </c>
    </row>
    <row r="42" spans="1:20" s="97" customFormat="1" x14ac:dyDescent="0.2">
      <c r="A42" s="197"/>
      <c r="B42" s="198"/>
      <c r="E42" s="97" t="str">
        <f t="shared" ref="E42:T42" si="9" xml:space="preserve"> E$39</f>
        <v>Tax on Tax geometric uplift</v>
      </c>
      <c r="F42" s="97">
        <f t="shared" si="9"/>
        <v>0</v>
      </c>
      <c r="G42" s="97" t="str">
        <f t="shared" si="9"/>
        <v>Percentage</v>
      </c>
      <c r="H42" s="97">
        <f t="shared" si="9"/>
        <v>0</v>
      </c>
      <c r="I42" s="97">
        <f t="shared" si="9"/>
        <v>0</v>
      </c>
      <c r="J42" s="97">
        <f t="shared" si="9"/>
        <v>0</v>
      </c>
      <c r="K42" s="97">
        <f t="shared" si="9"/>
        <v>0</v>
      </c>
      <c r="L42" s="97">
        <f t="shared" si="9"/>
        <v>0</v>
      </c>
      <c r="M42" s="97">
        <f t="shared" si="9"/>
        <v>0</v>
      </c>
      <c r="N42" s="97">
        <f t="shared" si="9"/>
        <v>0</v>
      </c>
      <c r="O42" s="97">
        <f t="shared" si="9"/>
        <v>0</v>
      </c>
      <c r="P42" s="97">
        <f t="shared" si="9"/>
        <v>0</v>
      </c>
      <c r="Q42" s="97">
        <f t="shared" si="9"/>
        <v>0.23456790123456783</v>
      </c>
      <c r="R42" s="97">
        <f t="shared" si="9"/>
        <v>0.23456790123456783</v>
      </c>
      <c r="S42" s="97">
        <f t="shared" si="9"/>
        <v>0.33333333333333326</v>
      </c>
      <c r="T42" s="97">
        <f t="shared" si="9"/>
        <v>0</v>
      </c>
    </row>
    <row r="43" spans="1:20" s="157" customFormat="1" x14ac:dyDescent="0.2">
      <c r="A43" s="158"/>
      <c r="B43" s="159"/>
      <c r="C43" s="160"/>
      <c r="E43" s="157" t="s">
        <v>709</v>
      </c>
      <c r="G43" s="157" t="s">
        <v>571</v>
      </c>
      <c r="H43" s="157">
        <f xml:space="preserve"> SUM( J43:T43 )</f>
        <v>0</v>
      </c>
      <c r="J43" s="157">
        <f t="shared" ref="J43:T43" si="10" xml:space="preserve"> J41 * J42</f>
        <v>0</v>
      </c>
      <c r="K43" s="157">
        <f t="shared" si="10"/>
        <v>0</v>
      </c>
      <c r="L43" s="157">
        <f t="shared" si="10"/>
        <v>0</v>
      </c>
      <c r="M43" s="157">
        <f t="shared" si="10"/>
        <v>0</v>
      </c>
      <c r="N43" s="157">
        <f t="shared" si="10"/>
        <v>0</v>
      </c>
      <c r="O43" s="157">
        <f t="shared" si="10"/>
        <v>0</v>
      </c>
      <c r="P43" s="157">
        <f t="shared" si="10"/>
        <v>0</v>
      </c>
      <c r="Q43" s="157">
        <f t="shared" si="10"/>
        <v>0</v>
      </c>
      <c r="R43" s="157">
        <f t="shared" si="10"/>
        <v>0</v>
      </c>
      <c r="S43" s="157">
        <f t="shared" si="10"/>
        <v>0</v>
      </c>
      <c r="T43" s="157">
        <f t="shared" si="10"/>
        <v>0</v>
      </c>
    </row>
    <row r="44" spans="1:20" s="157" customFormat="1" x14ac:dyDescent="0.2">
      <c r="A44" s="158"/>
      <c r="B44" s="159"/>
      <c r="C44" s="160"/>
    </row>
    <row r="45" spans="1:20" s="157" customFormat="1" x14ac:dyDescent="0.2">
      <c r="A45" s="158"/>
      <c r="B45" s="159"/>
      <c r="C45" s="160"/>
      <c r="E45" s="157" t="str">
        <f t="shared" ref="E45:T45" si="11" xml:space="preserve"> E$35</f>
        <v>ODI value nominal prices</v>
      </c>
      <c r="F45" s="157">
        <f t="shared" si="11"/>
        <v>0</v>
      </c>
      <c r="G45" s="157" t="str">
        <f t="shared" si="11"/>
        <v>£m (nominal)</v>
      </c>
      <c r="H45" s="157">
        <f t="shared" si="11"/>
        <v>-3.1911565724841173</v>
      </c>
      <c r="I45" s="157">
        <f t="shared" si="11"/>
        <v>0</v>
      </c>
      <c r="J45" s="165">
        <f t="shared" si="11"/>
        <v>0</v>
      </c>
      <c r="K45" s="165">
        <f t="shared" si="11"/>
        <v>0</v>
      </c>
      <c r="L45" s="165">
        <f t="shared" si="11"/>
        <v>0</v>
      </c>
      <c r="M45" s="165">
        <f t="shared" si="11"/>
        <v>0</v>
      </c>
      <c r="N45" s="165">
        <f t="shared" si="11"/>
        <v>0</v>
      </c>
      <c r="O45" s="165">
        <f t="shared" si="11"/>
        <v>0</v>
      </c>
      <c r="P45" s="165">
        <f t="shared" si="11"/>
        <v>0</v>
      </c>
      <c r="Q45" s="165">
        <f t="shared" si="11"/>
        <v>0</v>
      </c>
      <c r="R45" s="165">
        <f t="shared" si="11"/>
        <v>0</v>
      </c>
      <c r="S45" s="165">
        <f t="shared" si="11"/>
        <v>0</v>
      </c>
      <c r="T45" s="165">
        <f t="shared" si="11"/>
        <v>-3.1911565724841173</v>
      </c>
    </row>
    <row r="46" spans="1:20" s="157" customFormat="1" x14ac:dyDescent="0.2">
      <c r="A46" s="158"/>
      <c r="B46" s="159"/>
      <c r="C46" s="160"/>
      <c r="E46" s="157" t="str">
        <f t="shared" ref="E46:T46" si="12" xml:space="preserve"> E$43</f>
        <v>Tax on nominal ODI</v>
      </c>
      <c r="F46" s="157">
        <f t="shared" si="12"/>
        <v>0</v>
      </c>
      <c r="G46" s="157" t="str">
        <f t="shared" si="12"/>
        <v>£m (nominal)</v>
      </c>
      <c r="H46" s="157">
        <f t="shared" si="12"/>
        <v>0</v>
      </c>
      <c r="I46" s="157">
        <f t="shared" si="12"/>
        <v>0</v>
      </c>
      <c r="J46" s="165">
        <f t="shared" si="12"/>
        <v>0</v>
      </c>
      <c r="K46" s="165">
        <f t="shared" si="12"/>
        <v>0</v>
      </c>
      <c r="L46" s="165">
        <f t="shared" si="12"/>
        <v>0</v>
      </c>
      <c r="M46" s="165">
        <f t="shared" si="12"/>
        <v>0</v>
      </c>
      <c r="N46" s="165">
        <f t="shared" si="12"/>
        <v>0</v>
      </c>
      <c r="O46" s="165">
        <f t="shared" si="12"/>
        <v>0</v>
      </c>
      <c r="P46" s="165">
        <f t="shared" si="12"/>
        <v>0</v>
      </c>
      <c r="Q46" s="165">
        <f t="shared" si="12"/>
        <v>0</v>
      </c>
      <c r="R46" s="165">
        <f t="shared" si="12"/>
        <v>0</v>
      </c>
      <c r="S46" s="165">
        <f t="shared" si="12"/>
        <v>0</v>
      </c>
      <c r="T46" s="165">
        <f t="shared" si="12"/>
        <v>0</v>
      </c>
    </row>
    <row r="47" spans="1:20" s="157" customFormat="1" x14ac:dyDescent="0.2">
      <c r="A47" s="158"/>
      <c r="B47" s="159"/>
      <c r="C47" s="160"/>
      <c r="E47" s="157" t="s">
        <v>710</v>
      </c>
      <c r="G47" s="157" t="s">
        <v>571</v>
      </c>
      <c r="H47" s="165">
        <f xml:space="preserve"> H45 + H46</f>
        <v>-3.1911565724841173</v>
      </c>
      <c r="J47" s="165">
        <f xml:space="preserve"> J45 + J46</f>
        <v>0</v>
      </c>
      <c r="K47" s="165">
        <f t="shared" ref="K47:T47" si="13" xml:space="preserve"> K45 + K46</f>
        <v>0</v>
      </c>
      <c r="L47" s="165">
        <f t="shared" si="13"/>
        <v>0</v>
      </c>
      <c r="M47" s="165">
        <f t="shared" si="13"/>
        <v>0</v>
      </c>
      <c r="N47" s="165">
        <f t="shared" si="13"/>
        <v>0</v>
      </c>
      <c r="O47" s="165">
        <f t="shared" si="13"/>
        <v>0</v>
      </c>
      <c r="P47" s="165">
        <f t="shared" si="13"/>
        <v>0</v>
      </c>
      <c r="Q47" s="165">
        <f t="shared" si="13"/>
        <v>0</v>
      </c>
      <c r="R47" s="165">
        <f t="shared" si="13"/>
        <v>0</v>
      </c>
      <c r="S47" s="165">
        <f t="shared" si="13"/>
        <v>0</v>
      </c>
      <c r="T47" s="165">
        <f t="shared" si="13"/>
        <v>-3.1911565724841173</v>
      </c>
    </row>
    <row r="48" spans="1:20" s="157" customFormat="1" x14ac:dyDescent="0.2">
      <c r="A48" s="158"/>
      <c r="B48" s="159"/>
      <c r="C48" s="160"/>
    </row>
    <row r="49" spans="1:20" s="157" customFormat="1" x14ac:dyDescent="0.2">
      <c r="A49" s="158"/>
      <c r="B49" s="159"/>
      <c r="C49" s="160"/>
      <c r="E49" s="157" t="str">
        <f t="shared" ref="E49:T49" si="14" xml:space="preserve"> E$30</f>
        <v>Allowed revenue</v>
      </c>
      <c r="F49" s="157">
        <f t="shared" si="14"/>
        <v>0</v>
      </c>
      <c r="G49" s="157" t="str">
        <f t="shared" si="14"/>
        <v>£m (nominal)</v>
      </c>
      <c r="H49" s="157">
        <f t="shared" si="14"/>
        <v>622.47385133207729</v>
      </c>
      <c r="I49" s="157">
        <f t="shared" si="14"/>
        <v>0</v>
      </c>
      <c r="J49" s="165">
        <f t="shared" si="14"/>
        <v>0</v>
      </c>
      <c r="K49" s="165">
        <f t="shared" si="14"/>
        <v>0</v>
      </c>
      <c r="L49" s="165">
        <f t="shared" si="14"/>
        <v>0</v>
      </c>
      <c r="M49" s="165">
        <f t="shared" si="14"/>
        <v>0</v>
      </c>
      <c r="N49" s="165">
        <f t="shared" si="14"/>
        <v>0</v>
      </c>
      <c r="O49" s="165">
        <f t="shared" si="14"/>
        <v>88.974059869036495</v>
      </c>
      <c r="P49" s="165">
        <f t="shared" si="14"/>
        <v>91.459101260991588</v>
      </c>
      <c r="Q49" s="165">
        <f t="shared" si="14"/>
        <v>96.848741668124305</v>
      </c>
      <c r="R49" s="165">
        <f t="shared" si="14"/>
        <v>111.75157309188717</v>
      </c>
      <c r="S49" s="165">
        <f t="shared" si="14"/>
        <v>115.27919774915442</v>
      </c>
      <c r="T49" s="165">
        <f t="shared" si="14"/>
        <v>118.16117769288327</v>
      </c>
    </row>
    <row r="50" spans="1:20" s="157" customFormat="1" x14ac:dyDescent="0.2">
      <c r="A50" s="158"/>
      <c r="B50" s="159"/>
      <c r="C50" s="160"/>
      <c r="E50" s="157" t="str">
        <f t="shared" ref="E50:T50" si="15" xml:space="preserve"> E$47</f>
        <v xml:space="preserve">Total value of ODI </v>
      </c>
      <c r="F50" s="157">
        <f t="shared" si="15"/>
        <v>0</v>
      </c>
      <c r="G50" s="157" t="str">
        <f t="shared" si="15"/>
        <v>£m (nominal)</v>
      </c>
      <c r="H50" s="157">
        <f t="shared" si="15"/>
        <v>-3.1911565724841173</v>
      </c>
      <c r="I50" s="157">
        <f t="shared" si="15"/>
        <v>0</v>
      </c>
      <c r="J50" s="165">
        <f t="shared" si="15"/>
        <v>0</v>
      </c>
      <c r="K50" s="165">
        <f t="shared" si="15"/>
        <v>0</v>
      </c>
      <c r="L50" s="165">
        <f t="shared" si="15"/>
        <v>0</v>
      </c>
      <c r="M50" s="165">
        <f t="shared" si="15"/>
        <v>0</v>
      </c>
      <c r="N50" s="165">
        <f t="shared" si="15"/>
        <v>0</v>
      </c>
      <c r="O50" s="165">
        <f t="shared" si="15"/>
        <v>0</v>
      </c>
      <c r="P50" s="165">
        <f t="shared" si="15"/>
        <v>0</v>
      </c>
      <c r="Q50" s="165">
        <f t="shared" si="15"/>
        <v>0</v>
      </c>
      <c r="R50" s="165">
        <f t="shared" si="15"/>
        <v>0</v>
      </c>
      <c r="S50" s="165">
        <f t="shared" si="15"/>
        <v>0</v>
      </c>
      <c r="T50" s="165">
        <f t="shared" si="15"/>
        <v>-3.1911565724841173</v>
      </c>
    </row>
    <row r="51" spans="1:20" s="157" customFormat="1" x14ac:dyDescent="0.2">
      <c r="A51" s="158"/>
      <c r="B51" s="159"/>
      <c r="C51" s="160"/>
      <c r="E51" s="157" t="s">
        <v>711</v>
      </c>
      <c r="G51" s="157" t="s">
        <v>571</v>
      </c>
      <c r="H51" s="157">
        <f xml:space="preserve"> SUM( J51:T51 )</f>
        <v>619.28269475959314</v>
      </c>
      <c r="J51" s="165">
        <f xml:space="preserve"> J49 + J50</f>
        <v>0</v>
      </c>
      <c r="K51" s="165">
        <f t="shared" ref="K51:T51" si="16" xml:space="preserve"> K49 + K50</f>
        <v>0</v>
      </c>
      <c r="L51" s="165">
        <f t="shared" si="16"/>
        <v>0</v>
      </c>
      <c r="M51" s="165">
        <f t="shared" si="16"/>
        <v>0</v>
      </c>
      <c r="N51" s="165">
        <f t="shared" si="16"/>
        <v>0</v>
      </c>
      <c r="O51" s="165">
        <f t="shared" si="16"/>
        <v>88.974059869036495</v>
      </c>
      <c r="P51" s="165">
        <f t="shared" si="16"/>
        <v>91.459101260991588</v>
      </c>
      <c r="Q51" s="165">
        <f xml:space="preserve"> Q49 + Q50</f>
        <v>96.848741668124305</v>
      </c>
      <c r="R51" s="165">
        <f t="shared" si="16"/>
        <v>111.75157309188717</v>
      </c>
      <c r="S51" s="165">
        <f t="shared" si="16"/>
        <v>115.27919774915442</v>
      </c>
      <c r="T51" s="165">
        <f t="shared" si="16"/>
        <v>114.97002112039915</v>
      </c>
    </row>
    <row r="52" spans="1:20" s="157" customFormat="1" x14ac:dyDescent="0.2">
      <c r="A52" s="158"/>
      <c r="B52" s="159"/>
      <c r="C52" s="160"/>
    </row>
    <row r="53" spans="1:20" s="157" customFormat="1" x14ac:dyDescent="0.2">
      <c r="A53" s="158"/>
      <c r="B53" s="159" t="s">
        <v>712</v>
      </c>
      <c r="C53" s="160"/>
    </row>
    <row r="54" spans="1:20" s="157" customFormat="1" x14ac:dyDescent="0.2">
      <c r="A54" s="158"/>
      <c r="B54" s="159"/>
      <c r="C54" s="160"/>
      <c r="E54" s="157" t="str">
        <f t="shared" ref="E54:T54" si="17" xml:space="preserve"> E$51</f>
        <v>Revised total nominal revenue</v>
      </c>
      <c r="F54" s="157">
        <f t="shared" si="17"/>
        <v>0</v>
      </c>
      <c r="G54" s="157" t="str">
        <f t="shared" si="17"/>
        <v>£m (nominal)</v>
      </c>
      <c r="H54" s="157">
        <f t="shared" si="17"/>
        <v>619.28269475959314</v>
      </c>
      <c r="I54" s="157">
        <f t="shared" si="17"/>
        <v>0</v>
      </c>
      <c r="J54" s="157">
        <f t="shared" si="17"/>
        <v>0</v>
      </c>
      <c r="K54" s="157">
        <f t="shared" si="17"/>
        <v>0</v>
      </c>
      <c r="L54" s="157">
        <f t="shared" si="17"/>
        <v>0</v>
      </c>
      <c r="M54" s="157">
        <f t="shared" si="17"/>
        <v>0</v>
      </c>
      <c r="N54" s="157">
        <f t="shared" si="17"/>
        <v>0</v>
      </c>
      <c r="O54" s="157">
        <f t="shared" si="17"/>
        <v>88.974059869036495</v>
      </c>
      <c r="P54" s="157">
        <f t="shared" si="17"/>
        <v>91.459101260991588</v>
      </c>
      <c r="Q54" s="157">
        <f xml:space="preserve"> Q$51</f>
        <v>96.848741668124305</v>
      </c>
      <c r="R54" s="157">
        <f t="shared" si="17"/>
        <v>111.75157309188717</v>
      </c>
      <c r="S54" s="157">
        <f t="shared" si="17"/>
        <v>115.27919774915442</v>
      </c>
      <c r="T54" s="157">
        <f t="shared" si="17"/>
        <v>114.97002112039915</v>
      </c>
    </row>
    <row r="55" spans="1:20" s="157" customFormat="1" x14ac:dyDescent="0.2">
      <c r="A55" s="158"/>
      <c r="B55" s="166"/>
      <c r="C55" s="160"/>
      <c r="E55" s="167" t="s">
        <v>713</v>
      </c>
      <c r="F55" s="168"/>
      <c r="G55" s="167" t="s">
        <v>554</v>
      </c>
      <c r="H55" s="168"/>
      <c r="J55" s="200">
        <f xml:space="preserve"> IF( I54 = 0, 0, J54 / I54 - 1 )</f>
        <v>0</v>
      </c>
      <c r="K55" s="200">
        <f t="shared" ref="K55:T55" si="18" xml:space="preserve"> IF( J54 = 0, 0, K54 / J54 - 1 )</f>
        <v>0</v>
      </c>
      <c r="L55" s="200">
        <f t="shared" si="18"/>
        <v>0</v>
      </c>
      <c r="M55" s="200">
        <f t="shared" si="18"/>
        <v>0</v>
      </c>
      <c r="N55" s="200">
        <f t="shared" si="18"/>
        <v>0</v>
      </c>
      <c r="O55" s="200">
        <f t="shared" si="18"/>
        <v>0</v>
      </c>
      <c r="P55" s="200">
        <f t="shared" si="18"/>
        <v>2.7929953917050554E-2</v>
      </c>
      <c r="Q55" s="200">
        <f xml:space="preserve"> IF( P54 = 0, 0, Q54 / P54 - 1 )</f>
        <v>5.8929514207149314E-2</v>
      </c>
      <c r="R55" s="200">
        <f t="shared" si="18"/>
        <v>0.1538773882559159</v>
      </c>
      <c r="S55" s="200">
        <f t="shared" si="18"/>
        <v>3.1566666666666743E-2</v>
      </c>
      <c r="T55" s="200">
        <f t="shared" si="18"/>
        <v>-2.6819810927902754E-3</v>
      </c>
    </row>
    <row r="56" spans="1:20" s="157" customFormat="1" x14ac:dyDescent="0.2">
      <c r="A56" s="158"/>
      <c r="B56" s="166"/>
      <c r="C56" s="160"/>
      <c r="E56" s="167"/>
      <c r="F56" s="168"/>
      <c r="G56" s="167"/>
      <c r="H56" s="168"/>
      <c r="J56" s="168"/>
      <c r="K56" s="168"/>
      <c r="L56" s="168"/>
      <c r="M56" s="168"/>
      <c r="N56" s="168"/>
      <c r="O56" s="168"/>
      <c r="P56" s="168"/>
      <c r="Q56" s="168"/>
      <c r="R56" s="168"/>
      <c r="S56" s="168"/>
      <c r="T56" s="168"/>
    </row>
    <row r="57" spans="1:20" s="157" customFormat="1" x14ac:dyDescent="0.2">
      <c r="A57" s="158"/>
      <c r="B57" s="166"/>
      <c r="C57" s="160"/>
      <c r="E57" s="167" t="str">
        <f xml:space="preserve"> E$18</f>
        <v>Year of adjustment to be applied</v>
      </c>
      <c r="F57" s="167">
        <f t="shared" ref="F57:T57" si="19" xml:space="preserve"> F$18</f>
        <v>0</v>
      </c>
      <c r="G57" s="167" t="str">
        <f t="shared" si="19"/>
        <v>flag</v>
      </c>
      <c r="H57" s="167">
        <f t="shared" si="19"/>
        <v>0</v>
      </c>
      <c r="I57" s="167">
        <f t="shared" si="19"/>
        <v>0</v>
      </c>
      <c r="J57" s="202">
        <f t="shared" si="19"/>
        <v>0</v>
      </c>
      <c r="K57" s="202">
        <f t="shared" si="19"/>
        <v>0</v>
      </c>
      <c r="L57" s="202">
        <f t="shared" si="19"/>
        <v>0</v>
      </c>
      <c r="M57" s="202">
        <f t="shared" si="19"/>
        <v>0</v>
      </c>
      <c r="N57" s="202">
        <f t="shared" si="19"/>
        <v>0</v>
      </c>
      <c r="O57" s="202">
        <f t="shared" si="19"/>
        <v>0</v>
      </c>
      <c r="P57" s="202">
        <f t="shared" si="19"/>
        <v>0</v>
      </c>
      <c r="Q57" s="202">
        <f t="shared" si="19"/>
        <v>0</v>
      </c>
      <c r="R57" s="202">
        <f t="shared" si="19"/>
        <v>0</v>
      </c>
      <c r="S57" s="202">
        <f t="shared" si="19"/>
        <v>0</v>
      </c>
      <c r="T57" s="202">
        <f t="shared" si="19"/>
        <v>1</v>
      </c>
    </row>
    <row r="58" spans="1:20" s="300" customFormat="1" x14ac:dyDescent="0.2">
      <c r="A58" s="357"/>
      <c r="B58" s="358"/>
      <c r="C58" s="359"/>
      <c r="E58" s="360" t="s">
        <v>714</v>
      </c>
      <c r="F58" s="361"/>
      <c r="G58" s="360" t="s">
        <v>612</v>
      </c>
      <c r="H58" s="361"/>
      <c r="J58" s="362">
        <f t="shared" ref="J58:T58" si="20">IF($F$10&lt;&gt;0, IF( OR( J57 = 1, I58 = 1 ), 1, 0 ),0)</f>
        <v>0</v>
      </c>
      <c r="K58" s="362">
        <f t="shared" si="20"/>
        <v>0</v>
      </c>
      <c r="L58" s="362">
        <f t="shared" si="20"/>
        <v>0</v>
      </c>
      <c r="M58" s="362">
        <f t="shared" si="20"/>
        <v>0</v>
      </c>
      <c r="N58" s="362">
        <f t="shared" si="20"/>
        <v>0</v>
      </c>
      <c r="O58" s="362">
        <f t="shared" si="20"/>
        <v>0</v>
      </c>
      <c r="P58" s="362">
        <f t="shared" si="20"/>
        <v>0</v>
      </c>
      <c r="Q58" s="362">
        <f t="shared" si="20"/>
        <v>0</v>
      </c>
      <c r="R58" s="362">
        <f t="shared" si="20"/>
        <v>0</v>
      </c>
      <c r="S58" s="362">
        <f t="shared" si="20"/>
        <v>0</v>
      </c>
      <c r="T58" s="362">
        <f t="shared" si="20"/>
        <v>1</v>
      </c>
    </row>
    <row r="59" spans="1:20" s="157" customFormat="1" x14ac:dyDescent="0.2">
      <c r="A59" s="158"/>
      <c r="B59" s="159"/>
      <c r="C59" s="160"/>
    </row>
    <row r="60" spans="1:20" s="170" customFormat="1" x14ac:dyDescent="0.2">
      <c r="A60" s="169"/>
      <c r="B60" s="159"/>
      <c r="E60" s="165" t="str">
        <f t="shared" ref="E60:T60" si="21" xml:space="preserve"> E$55</f>
        <v>Allowed revenue percentage movement</v>
      </c>
      <c r="F60" s="157">
        <f t="shared" si="21"/>
        <v>0</v>
      </c>
      <c r="G60" s="165" t="str">
        <f t="shared" si="21"/>
        <v>Percentage</v>
      </c>
      <c r="H60" s="157">
        <f t="shared" si="21"/>
        <v>0</v>
      </c>
      <c r="I60" s="157">
        <f t="shared" si="21"/>
        <v>0</v>
      </c>
      <c r="J60" s="97">
        <f t="shared" si="21"/>
        <v>0</v>
      </c>
      <c r="K60" s="97">
        <f t="shared" si="21"/>
        <v>0</v>
      </c>
      <c r="L60" s="97">
        <f t="shared" si="21"/>
        <v>0</v>
      </c>
      <c r="M60" s="97">
        <f t="shared" si="21"/>
        <v>0</v>
      </c>
      <c r="N60" s="97">
        <f t="shared" si="21"/>
        <v>0</v>
      </c>
      <c r="O60" s="97">
        <f t="shared" si="21"/>
        <v>0</v>
      </c>
      <c r="P60" s="97">
        <f t="shared" si="21"/>
        <v>2.7929953917050554E-2</v>
      </c>
      <c r="Q60" s="97">
        <f t="shared" si="21"/>
        <v>5.8929514207149314E-2</v>
      </c>
      <c r="R60" s="97">
        <f t="shared" si="21"/>
        <v>0.1538773882559159</v>
      </c>
      <c r="S60" s="97">
        <f t="shared" si="21"/>
        <v>3.1566666666666743E-2</v>
      </c>
      <c r="T60" s="97">
        <f t="shared" si="21"/>
        <v>-2.6819810927902754E-3</v>
      </c>
    </row>
    <row r="61" spans="1:20" s="170" customFormat="1" x14ac:dyDescent="0.2">
      <c r="A61" s="169"/>
      <c r="B61" s="159"/>
      <c r="E61" s="307" t="str">
        <f xml:space="preserve"> Index!E$12</f>
        <v>November CPIH annual inflation figures</v>
      </c>
      <c r="F61" s="307">
        <f xml:space="preserve"> Index!F$12</f>
        <v>0</v>
      </c>
      <c r="G61" s="307" t="str">
        <f xml:space="preserve"> Index!G$12</f>
        <v>Percentage</v>
      </c>
      <c r="H61" s="307">
        <f xml:space="preserve"> Index!H$12</f>
        <v>0</v>
      </c>
      <c r="I61" s="307">
        <f xml:space="preserve"> Index!I$12</f>
        <v>0</v>
      </c>
      <c r="J61" s="307">
        <f xml:space="preserve"> Index!J$12</f>
        <v>0</v>
      </c>
      <c r="K61" s="307">
        <f xml:space="preserve"> Index!K$12</f>
        <v>0</v>
      </c>
      <c r="L61" s="307">
        <f xml:space="preserve"> Index!L$12</f>
        <v>1.4955134596211339E-2</v>
      </c>
      <c r="M61" s="307">
        <f xml:space="preserve"> Index!M$12</f>
        <v>2.8487229862475427E-2</v>
      </c>
      <c r="N61" s="307">
        <f xml:space="preserve"> Index!N$12</f>
        <v>2.1012416427889313E-2</v>
      </c>
      <c r="O61" s="307">
        <f xml:space="preserve"> Index!O$12</f>
        <v>1.4967259120673537E-2</v>
      </c>
      <c r="P61" s="307">
        <f xml:space="preserve"> Index!P$12</f>
        <v>5.5299539170505785E-3</v>
      </c>
      <c r="Q61" s="307">
        <f xml:space="preserve"> Index!Q$12</f>
        <v>4.5829514207149424E-2</v>
      </c>
      <c r="R61" s="307">
        <f xml:space="preserve"> Index!R$12</f>
        <v>9.3777388255915861E-2</v>
      </c>
      <c r="S61" s="307">
        <f xml:space="preserve"> Index!S$12</f>
        <v>4.1666666666666741E-2</v>
      </c>
      <c r="T61" s="307">
        <f xml:space="preserve"> Index!T$12</f>
        <v>2.4999999999999911E-2</v>
      </c>
    </row>
    <row r="62" spans="1:20" s="170" customFormat="1" x14ac:dyDescent="0.2">
      <c r="A62" s="169"/>
      <c r="B62" s="159"/>
      <c r="E62" s="165" t="str">
        <f t="shared" ref="E62:T62" si="22" xml:space="preserve"> E$58</f>
        <v>Year that price limits should be recalculated</v>
      </c>
      <c r="F62" s="157">
        <f t="shared" si="22"/>
        <v>0</v>
      </c>
      <c r="G62" s="165" t="str">
        <f t="shared" si="22"/>
        <v>flag</v>
      </c>
      <c r="H62" s="157">
        <f t="shared" si="22"/>
        <v>0</v>
      </c>
      <c r="I62" s="157">
        <f t="shared" si="22"/>
        <v>0</v>
      </c>
      <c r="J62" s="203">
        <f t="shared" si="22"/>
        <v>0</v>
      </c>
      <c r="K62" s="203">
        <f t="shared" si="22"/>
        <v>0</v>
      </c>
      <c r="L62" s="203">
        <f t="shared" si="22"/>
        <v>0</v>
      </c>
      <c r="M62" s="203">
        <f t="shared" si="22"/>
        <v>0</v>
      </c>
      <c r="N62" s="203">
        <f t="shared" si="22"/>
        <v>0</v>
      </c>
      <c r="O62" s="203">
        <f t="shared" si="22"/>
        <v>0</v>
      </c>
      <c r="P62" s="203">
        <f t="shared" si="22"/>
        <v>0</v>
      </c>
      <c r="Q62" s="203">
        <f t="shared" si="22"/>
        <v>0</v>
      </c>
      <c r="R62" s="203">
        <f t="shared" si="22"/>
        <v>0</v>
      </c>
      <c r="S62" s="203">
        <f t="shared" si="22"/>
        <v>0</v>
      </c>
      <c r="T62" s="203">
        <f t="shared" si="22"/>
        <v>1</v>
      </c>
    </row>
    <row r="63" spans="1:20" s="170" customFormat="1" x14ac:dyDescent="0.2">
      <c r="A63" s="169"/>
      <c r="B63" s="159"/>
      <c r="E63" s="167" t="s">
        <v>715</v>
      </c>
      <c r="F63" s="168"/>
      <c r="G63" s="167" t="s">
        <v>554</v>
      </c>
      <c r="H63" s="168"/>
      <c r="I63" s="168"/>
      <c r="J63" s="200">
        <f xml:space="preserve"> IF( J62 = 0, 0, J60 - J61 )</f>
        <v>0</v>
      </c>
      <c r="K63" s="200">
        <f t="shared" ref="K63:T63" si="23" xml:space="preserve"> IF( K62 = 0, 0, K60 - K61 )</f>
        <v>0</v>
      </c>
      <c r="L63" s="200">
        <f t="shared" si="23"/>
        <v>0</v>
      </c>
      <c r="M63" s="200">
        <f t="shared" si="23"/>
        <v>0</v>
      </c>
      <c r="N63" s="200">
        <f t="shared" si="23"/>
        <v>0</v>
      </c>
      <c r="O63" s="200">
        <f t="shared" si="23"/>
        <v>0</v>
      </c>
      <c r="P63" s="200">
        <f t="shared" si="23"/>
        <v>0</v>
      </c>
      <c r="Q63" s="200">
        <f xml:space="preserve"> IF( Q62 = 0, 0, Q60 - Q61 )</f>
        <v>0</v>
      </c>
      <c r="R63" s="200">
        <f t="shared" si="23"/>
        <v>0</v>
      </c>
      <c r="S63" s="200">
        <f t="shared" si="23"/>
        <v>0</v>
      </c>
      <c r="T63" s="200">
        <f t="shared" si="23"/>
        <v>-2.7681981092790187E-2</v>
      </c>
    </row>
    <row r="64" spans="1:20" s="157" customFormat="1" x14ac:dyDescent="0.2">
      <c r="A64" s="158"/>
      <c r="B64" s="159"/>
      <c r="C64" s="160"/>
    </row>
    <row r="65" spans="1:20" s="157" customFormat="1" x14ac:dyDescent="0.2">
      <c r="A65" s="158"/>
      <c r="B65" s="159"/>
      <c r="C65" s="160"/>
      <c r="E65" s="157" t="str">
        <f t="shared" ref="E65:T65" si="24" xml:space="preserve"> E$63</f>
        <v>Allowed revenue percentage movement (Nov-Nov CPIH deflated)</v>
      </c>
      <c r="F65" s="157">
        <f t="shared" si="24"/>
        <v>0</v>
      </c>
      <c r="G65" s="157" t="str">
        <f t="shared" si="24"/>
        <v>Percentage</v>
      </c>
      <c r="H65" s="157">
        <f t="shared" si="24"/>
        <v>0</v>
      </c>
      <c r="I65" s="157">
        <f t="shared" si="24"/>
        <v>0</v>
      </c>
      <c r="J65" s="97">
        <f xml:space="preserve"> J$63</f>
        <v>0</v>
      </c>
      <c r="K65" s="97">
        <f t="shared" si="24"/>
        <v>0</v>
      </c>
      <c r="L65" s="97">
        <f t="shared" si="24"/>
        <v>0</v>
      </c>
      <c r="M65" s="97">
        <f t="shared" si="24"/>
        <v>0</v>
      </c>
      <c r="N65" s="97">
        <f t="shared" si="24"/>
        <v>0</v>
      </c>
      <c r="O65" s="97">
        <f t="shared" si="24"/>
        <v>0</v>
      </c>
      <c r="P65" s="97">
        <f t="shared" si="24"/>
        <v>0</v>
      </c>
      <c r="Q65" s="97">
        <f t="shared" si="24"/>
        <v>0</v>
      </c>
      <c r="R65" s="97">
        <f t="shared" si="24"/>
        <v>0</v>
      </c>
      <c r="S65" s="97">
        <f t="shared" si="24"/>
        <v>0</v>
      </c>
      <c r="T65" s="97">
        <f t="shared" si="24"/>
        <v>-2.7681981092790187E-2</v>
      </c>
    </row>
    <row r="66" spans="1:20" s="157" customFormat="1" x14ac:dyDescent="0.2">
      <c r="A66" s="158"/>
      <c r="B66" s="159"/>
      <c r="E66" s="323" t="s">
        <v>717</v>
      </c>
      <c r="G66" s="165" t="s">
        <v>554</v>
      </c>
      <c r="J66" s="270">
        <f>IF(J58&lt;&gt;0,IF(J65&gt;=0,ROUNDUP(ROUNDDOWN(J65,5),4),ROUNDDOWN(ROUNDUP(J65,5),4)),J28)</f>
        <v>0</v>
      </c>
      <c r="K66" s="270">
        <f t="shared" ref="K66:T66" si="25">IF(K58&lt;&gt;0,IF(K65&gt;=0,ROUNDUP(ROUNDDOWN(K65,5),4),ROUNDDOWN(ROUNDUP(K65,5),4)),K28)</f>
        <v>0</v>
      </c>
      <c r="L66" s="270">
        <f t="shared" si="25"/>
        <v>0</v>
      </c>
      <c r="M66" s="270">
        <f t="shared" si="25"/>
        <v>0</v>
      </c>
      <c r="N66" s="270">
        <f t="shared" si="25"/>
        <v>0</v>
      </c>
      <c r="O66" s="270">
        <f t="shared" si="25"/>
        <v>0</v>
      </c>
      <c r="P66" s="270">
        <f t="shared" si="25"/>
        <v>2.2400000000000003E-2</v>
      </c>
      <c r="Q66" s="270">
        <f>IF(Q58&lt;&gt;0,IF(Q65&gt;=0,ROUNDUP(ROUNDDOWN(Q65,5),4),ROUNDDOWN(ROUNDUP(Q65,5),4)),Q28)</f>
        <v>1.3100000000000001E-2</v>
      </c>
      <c r="R66" s="270">
        <f t="shared" si="25"/>
        <v>6.0100000000000001E-2</v>
      </c>
      <c r="S66" s="270">
        <f t="shared" si="25"/>
        <v>-1.01E-2</v>
      </c>
      <c r="T66" s="270">
        <f t="shared" si="25"/>
        <v>-2.76E-2</v>
      </c>
    </row>
    <row r="67" spans="1:20" s="181" customFormat="1" x14ac:dyDescent="0.2">
      <c r="A67" s="179"/>
      <c r="B67" s="180"/>
      <c r="E67" s="324" t="s">
        <v>717</v>
      </c>
      <c r="G67" s="227" t="s">
        <v>555</v>
      </c>
      <c r="J67" s="181">
        <f>J66*100</f>
        <v>0</v>
      </c>
      <c r="K67" s="181">
        <f t="shared" ref="K67:T67" si="26">K66*100</f>
        <v>0</v>
      </c>
      <c r="L67" s="181">
        <f t="shared" si="26"/>
        <v>0</v>
      </c>
      <c r="M67" s="181">
        <f t="shared" si="26"/>
        <v>0</v>
      </c>
      <c r="N67" s="181">
        <f t="shared" si="26"/>
        <v>0</v>
      </c>
      <c r="O67" s="181">
        <f t="shared" si="26"/>
        <v>0</v>
      </c>
      <c r="P67" s="181">
        <f t="shared" si="26"/>
        <v>2.2400000000000002</v>
      </c>
      <c r="Q67" s="181">
        <f t="shared" si="26"/>
        <v>1.31</v>
      </c>
      <c r="R67" s="181">
        <f t="shared" si="26"/>
        <v>6.01</v>
      </c>
      <c r="S67" s="181">
        <f t="shared" si="26"/>
        <v>-1.01</v>
      </c>
      <c r="T67" s="181">
        <f t="shared" si="26"/>
        <v>-2.76</v>
      </c>
    </row>
    <row r="68" spans="1:20" s="261" customFormat="1" x14ac:dyDescent="0.2">
      <c r="A68" s="158"/>
      <c r="B68" s="159"/>
      <c r="C68" s="157"/>
      <c r="D68" s="157"/>
      <c r="E68" s="165"/>
      <c r="F68" s="157"/>
      <c r="G68" s="165"/>
      <c r="H68" s="157"/>
      <c r="I68" s="157"/>
      <c r="J68" s="157"/>
      <c r="K68" s="157"/>
      <c r="L68" s="157"/>
      <c r="M68" s="157"/>
      <c r="N68" s="157"/>
      <c r="O68" s="157"/>
      <c r="P68" s="157"/>
      <c r="Q68" s="157"/>
      <c r="R68" s="157"/>
      <c r="S68" s="157"/>
      <c r="T68" s="157"/>
    </row>
    <row r="69" spans="1:20" s="212" customFormat="1" ht="13.5" x14ac:dyDescent="0.25">
      <c r="A69" s="212" t="s">
        <v>513</v>
      </c>
    </row>
  </sheetData>
  <conditionalFormatting sqref="J3:T3">
    <cfRule type="cellIs" dxfId="33" priority="1" operator="equal">
      <formula>"Post-Fcst"</formula>
    </cfRule>
    <cfRule type="cellIs" dxfId="32" priority="2" operator="equal">
      <formula>"Forecast"</formula>
    </cfRule>
    <cfRule type="cellIs" dxfId="31" priority="3" operator="equal">
      <formula>"Pre Fcst"</formula>
    </cfRule>
  </conditionalFormatting>
  <pageMargins left="0.70866141732283472" right="0.70866141732283472" top="0.74803149606299213" bottom="0.74803149606299213" header="0.31496062992125984" footer="0.31496062992125984"/>
  <pageSetup paperSize="9" scale="53"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outlinePr summaryBelow="0" summaryRight="0"/>
    <pageSetUpPr fitToPage="1"/>
  </sheetPr>
  <dimension ref="A1:XFD69"/>
  <sheetViews>
    <sheetView showGridLines="0" zoomScaleNormal="100" workbookViewId="0">
      <pane xSplit="9" ySplit="5" topLeftCell="J6" activePane="bottomRight" state="frozen"/>
      <selection pane="topRight"/>
      <selection pane="bottomLeft"/>
      <selection pane="bottomRight"/>
    </sheetView>
  </sheetViews>
  <sheetFormatPr defaultColWidth="0" defaultRowHeight="12.75" zeroHeight="1" x14ac:dyDescent="0.2"/>
  <cols>
    <col min="1" max="1" width="1.625" style="98" customWidth="1"/>
    <col min="2" max="2" width="1.625" style="142" customWidth="1"/>
    <col min="3" max="3" width="1.625" style="100" customWidth="1"/>
    <col min="4" max="4" width="1.625" style="90" customWidth="1"/>
    <col min="5" max="5" width="50.625" style="90" customWidth="1"/>
    <col min="6" max="6" width="15.625" style="90" customWidth="1"/>
    <col min="7" max="7" width="30.625" style="90" customWidth="1"/>
    <col min="8" max="8" width="15.625" style="31" customWidth="1"/>
    <col min="9" max="9" width="2.625" style="31" customWidth="1"/>
    <col min="10" max="20" width="9.625" style="31" customWidth="1"/>
    <col min="21" max="16384" width="9.625" style="31" hidden="1"/>
  </cols>
  <sheetData>
    <row r="1" spans="1:20" s="105" customFormat="1" ht="44.25" x14ac:dyDescent="0.2">
      <c r="A1" s="135" t="str">
        <f ca="1" xml:space="preserve"> RIGHT(CELL("filename", $A$1), LEN(CELL("filename", $A$1)) - SEARCH("]", CELL("filename", $A$1)))</f>
        <v>Wastewater network plus</v>
      </c>
      <c r="B1" s="136"/>
      <c r="C1" s="137"/>
      <c r="D1" s="133"/>
      <c r="E1" s="133"/>
      <c r="F1" s="133"/>
      <c r="G1" s="133"/>
      <c r="H1" s="416" t="str">
        <f>InpActive!F9</f>
        <v>Bristol Water</v>
      </c>
      <c r="I1" s="104"/>
      <c r="J1" s="104"/>
      <c r="K1" s="104"/>
      <c r="L1" s="104"/>
      <c r="M1" s="104"/>
      <c r="N1" s="104"/>
      <c r="O1" s="104"/>
      <c r="P1" s="104"/>
      <c r="Q1" s="104"/>
      <c r="R1" s="104"/>
      <c r="S1" s="104"/>
      <c r="T1" s="104"/>
    </row>
    <row r="2" spans="1:20" s="15" customFormat="1" x14ac:dyDescent="0.2">
      <c r="A2" s="138"/>
      <c r="B2" s="139"/>
      <c r="C2" s="140"/>
      <c r="D2" s="141"/>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20" customFormat="1" x14ac:dyDescent="0.2">
      <c r="A3" s="134"/>
      <c r="B3" s="139"/>
      <c r="C3" s="140"/>
      <c r="D3" s="141"/>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1" customFormat="1" x14ac:dyDescent="0.2">
      <c r="A4" s="134"/>
      <c r="B4" s="139"/>
      <c r="C4" s="140"/>
      <c r="D4" s="141"/>
      <c r="E4" s="123" t="str">
        <f>Time!E$85</f>
        <v>Financial Year Ending</v>
      </c>
      <c r="F4" s="123"/>
      <c r="G4" s="123"/>
      <c r="H4" s="119"/>
      <c r="I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30" customFormat="1" x14ac:dyDescent="0.2">
      <c r="A5" s="134"/>
      <c r="B5" s="139"/>
      <c r="C5" s="140"/>
      <c r="D5" s="141"/>
      <c r="E5" s="123" t="str">
        <f>Time!E$10</f>
        <v>Model column counter</v>
      </c>
      <c r="F5" s="134" t="s">
        <v>514</v>
      </c>
      <c r="G5" s="134" t="s">
        <v>133</v>
      </c>
      <c r="H5" s="20" t="s">
        <v>515</v>
      </c>
      <c r="I5" s="25"/>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30" customFormat="1" x14ac:dyDescent="0.2">
      <c r="A6" s="134"/>
      <c r="B6" s="139"/>
      <c r="C6" s="140"/>
      <c r="D6" s="141"/>
      <c r="E6" s="123"/>
      <c r="F6" s="134"/>
      <c r="G6" s="134"/>
      <c r="H6" s="20"/>
      <c r="I6" s="25"/>
      <c r="J6" s="25"/>
      <c r="K6" s="25"/>
      <c r="L6" s="25"/>
      <c r="M6" s="25"/>
      <c r="N6" s="25"/>
      <c r="O6" s="25"/>
      <c r="P6" s="25"/>
      <c r="Q6" s="25"/>
      <c r="R6" s="25"/>
      <c r="S6" s="25"/>
      <c r="T6" s="25"/>
    </row>
    <row r="7" spans="1:20" s="213" customFormat="1" ht="13.5" x14ac:dyDescent="0.25">
      <c r="A7" s="213" t="s">
        <v>521</v>
      </c>
    </row>
    <row r="8" spans="1:20" x14ac:dyDescent="0.2">
      <c r="A8" s="158"/>
      <c r="B8" s="159"/>
      <c r="C8" s="160"/>
      <c r="D8" s="157"/>
      <c r="E8" s="157"/>
      <c r="F8" s="157"/>
      <c r="G8" s="157"/>
      <c r="H8" s="157"/>
      <c r="I8" s="157"/>
      <c r="J8" s="157"/>
      <c r="K8" s="157"/>
      <c r="L8" s="157"/>
      <c r="M8" s="157"/>
      <c r="N8" s="157"/>
      <c r="O8" s="157"/>
      <c r="P8" s="157"/>
      <c r="Q8" s="157"/>
      <c r="R8" s="157"/>
      <c r="S8" s="157"/>
      <c r="T8" s="157"/>
    </row>
    <row r="9" spans="1:20" s="157" customFormat="1" x14ac:dyDescent="0.2">
      <c r="A9" s="158"/>
      <c r="B9" s="159" t="s">
        <v>697</v>
      </c>
      <c r="C9" s="160"/>
    </row>
    <row r="10" spans="1:20" s="304" customFormat="1" x14ac:dyDescent="0.2">
      <c r="A10" s="355"/>
      <c r="B10" s="356"/>
      <c r="E10" s="304" t="str">
        <f xml:space="preserve"> 'Abatements and deferrals'!E$135</f>
        <v>Payments after abatements and deferrals and other bespoke adjustments - wastewater network plus</v>
      </c>
      <c r="F10" s="304">
        <f xml:space="preserve"> 'Abatements and deferrals'!F$135</f>
        <v>0</v>
      </c>
      <c r="G10" s="304" t="str">
        <f xml:space="preserve"> 'Abatements and deferrals'!G$135</f>
        <v>£m (2017-18 FYA CPIH prices)</v>
      </c>
      <c r="H10" s="304">
        <f xml:space="preserve"> 'Abatements and deferrals'!H$135</f>
        <v>0</v>
      </c>
      <c r="I10" s="304">
        <f xml:space="preserve"> 'Abatements and deferrals'!I$135</f>
        <v>0</v>
      </c>
    </row>
    <row r="11" spans="1:20" s="157" customFormat="1" x14ac:dyDescent="0.2">
      <c r="A11" s="158"/>
      <c r="B11" s="159"/>
      <c r="C11" s="160"/>
      <c r="E11" s="300"/>
      <c r="G11" s="300"/>
      <c r="H11" s="300"/>
    </row>
    <row r="12" spans="1:20" s="157" customFormat="1" x14ac:dyDescent="0.2">
      <c r="A12" s="158"/>
      <c r="B12" s="159" t="s">
        <v>698</v>
      </c>
      <c r="C12" s="160"/>
    </row>
    <row r="13" spans="1:20" s="157" customFormat="1" x14ac:dyDescent="0.2">
      <c r="A13" s="158"/>
      <c r="B13" s="159"/>
      <c r="C13" s="160"/>
    </row>
    <row r="14" spans="1:20" s="163" customFormat="1" x14ac:dyDescent="0.2">
      <c r="A14" s="161"/>
      <c r="B14" s="162"/>
      <c r="E14" s="304" t="str">
        <f xml:space="preserve"> InpActive!E$12</f>
        <v>Reporting year</v>
      </c>
      <c r="F14" s="304" t="str">
        <f xml:space="preserve"> InpActive!F$12</f>
        <v>2023-24</v>
      </c>
      <c r="G14" s="304" t="str">
        <f xml:space="preserve"> InpActive!G$12</f>
        <v>Financial year</v>
      </c>
    </row>
    <row r="15" spans="1:20" s="157" customFormat="1" x14ac:dyDescent="0.2">
      <c r="A15" s="158"/>
      <c r="B15" s="159"/>
      <c r="C15" s="160"/>
      <c r="E15" s="157" t="s">
        <v>699</v>
      </c>
      <c r="F15" s="219">
        <f>_xlfn.NUMBERVALUE(CONCATENATE(20,RIGHT(F14,2)))</f>
        <v>2024</v>
      </c>
    </row>
    <row r="16" spans="1:20" s="163" customFormat="1" x14ac:dyDescent="0.2">
      <c r="A16" s="161"/>
      <c r="B16" s="162"/>
      <c r="E16" s="174" t="str">
        <f xml:space="preserve"> Time!E$85</f>
        <v>Financial Year Ending</v>
      </c>
      <c r="F16" s="172">
        <f xml:space="preserve"> Time!F$85</f>
        <v>0</v>
      </c>
      <c r="G16" s="172" t="str">
        <f xml:space="preserve"> Time!G$85</f>
        <v>year #</v>
      </c>
      <c r="H16" s="172">
        <f xml:space="preserve"> Time!H$85</f>
        <v>0</v>
      </c>
      <c r="I16" s="172">
        <f xml:space="preserve"> Time!I$85</f>
        <v>0</v>
      </c>
      <c r="J16" s="218">
        <f xml:space="preserve"> Time!J$85</f>
        <v>2016</v>
      </c>
      <c r="K16" s="218">
        <f xml:space="preserve"> Time!K$85</f>
        <v>2017</v>
      </c>
      <c r="L16" s="218">
        <f xml:space="preserve"> Time!L$85</f>
        <v>2018</v>
      </c>
      <c r="M16" s="218">
        <f xml:space="preserve"> Time!M$85</f>
        <v>2019</v>
      </c>
      <c r="N16" s="218">
        <f xml:space="preserve"> Time!N$85</f>
        <v>2020</v>
      </c>
      <c r="O16" s="218">
        <f xml:space="preserve"> Time!O$85</f>
        <v>2021</v>
      </c>
      <c r="P16" s="218">
        <f xml:space="preserve"> Time!P$85</f>
        <v>2022</v>
      </c>
      <c r="Q16" s="218">
        <f xml:space="preserve"> Time!Q$85</f>
        <v>2023</v>
      </c>
      <c r="R16" s="218">
        <f xml:space="preserve"> Time!R$85</f>
        <v>2024</v>
      </c>
      <c r="S16" s="218">
        <f xml:space="preserve"> Time!S$85</f>
        <v>2025</v>
      </c>
      <c r="T16" s="218">
        <f xml:space="preserve"> Time!T$85</f>
        <v>2026</v>
      </c>
    </row>
    <row r="17" spans="1:16384" s="157" customFormat="1" x14ac:dyDescent="0.2">
      <c r="A17" s="158"/>
      <c r="B17" s="159"/>
      <c r="C17" s="160"/>
      <c r="E17" s="157" t="s">
        <v>700</v>
      </c>
      <c r="G17" s="157" t="s">
        <v>612</v>
      </c>
      <c r="J17" s="173">
        <f xml:space="preserve"> IF( J16 = $F15, 1, 0 )</f>
        <v>0</v>
      </c>
      <c r="K17" s="173">
        <f t="shared" ref="K17:T17" si="0" xml:space="preserve"> IF( K16 = $F15, 1, 0 )</f>
        <v>0</v>
      </c>
      <c r="L17" s="173">
        <f t="shared" si="0"/>
        <v>0</v>
      </c>
      <c r="M17" s="173">
        <f t="shared" si="0"/>
        <v>0</v>
      </c>
      <c r="N17" s="173">
        <f t="shared" si="0"/>
        <v>0</v>
      </c>
      <c r="O17" s="173">
        <f t="shared" si="0"/>
        <v>0</v>
      </c>
      <c r="P17" s="173">
        <f t="shared" si="0"/>
        <v>0</v>
      </c>
      <c r="Q17" s="173">
        <f t="shared" si="0"/>
        <v>0</v>
      </c>
      <c r="R17" s="173">
        <f t="shared" si="0"/>
        <v>1</v>
      </c>
      <c r="S17" s="173">
        <f t="shared" si="0"/>
        <v>0</v>
      </c>
      <c r="T17" s="173">
        <f t="shared" si="0"/>
        <v>0</v>
      </c>
    </row>
    <row r="18" spans="1:16384" s="157" customFormat="1" x14ac:dyDescent="0.2">
      <c r="A18" s="158"/>
      <c r="B18" s="159"/>
      <c r="C18" s="160"/>
      <c r="E18" s="157" t="s">
        <v>701</v>
      </c>
      <c r="G18" s="157" t="s">
        <v>612</v>
      </c>
      <c r="J18" s="173">
        <f xml:space="preserve"> IF( H17 = 1, 1, 0 )</f>
        <v>0</v>
      </c>
      <c r="K18" s="173">
        <f t="shared" ref="K18:T18" si="1" xml:space="preserve"> IF( I17 = 1, 1, 0 )</f>
        <v>0</v>
      </c>
      <c r="L18" s="173">
        <f t="shared" si="1"/>
        <v>0</v>
      </c>
      <c r="M18" s="173">
        <f t="shared" si="1"/>
        <v>0</v>
      </c>
      <c r="N18" s="173">
        <f t="shared" si="1"/>
        <v>0</v>
      </c>
      <c r="O18" s="173">
        <f t="shared" si="1"/>
        <v>0</v>
      </c>
      <c r="P18" s="173">
        <f t="shared" si="1"/>
        <v>0</v>
      </c>
      <c r="Q18" s="173">
        <f t="shared" si="1"/>
        <v>0</v>
      </c>
      <c r="R18" s="173">
        <f t="shared" si="1"/>
        <v>0</v>
      </c>
      <c r="S18" s="173">
        <f t="shared" si="1"/>
        <v>0</v>
      </c>
      <c r="T18" s="173">
        <f t="shared" si="1"/>
        <v>1</v>
      </c>
    </row>
    <row r="19" spans="1:16384" s="157" customFormat="1" x14ac:dyDescent="0.2">
      <c r="A19" s="158"/>
      <c r="B19" s="159"/>
      <c r="C19" s="160"/>
    </row>
    <row r="20" spans="1:16384" s="300" customFormat="1" x14ac:dyDescent="0.2">
      <c r="A20" s="158"/>
      <c r="B20" s="159"/>
      <c r="C20" s="160"/>
      <c r="D20" s="157"/>
      <c r="E20" s="300" t="str">
        <f xml:space="preserve"> E10</f>
        <v>Payments after abatements and deferrals and other bespoke adjustments - wastewater network plus</v>
      </c>
      <c r="F20" s="157"/>
      <c r="G20" s="300" t="str">
        <f xml:space="preserve"> G10</f>
        <v>£m (2017-18 FYA CPIH prices)</v>
      </c>
      <c r="H20" s="157"/>
      <c r="I20" s="157"/>
      <c r="J20" s="300">
        <f t="shared" ref="J20:BU20" si="2" xml:space="preserve"> IF( J18 = 1, $F10, 0 )</f>
        <v>0</v>
      </c>
      <c r="K20" s="300">
        <f t="shared" si="2"/>
        <v>0</v>
      </c>
      <c r="L20" s="300">
        <f t="shared" si="2"/>
        <v>0</v>
      </c>
      <c r="M20" s="300">
        <f t="shared" si="2"/>
        <v>0</v>
      </c>
      <c r="N20" s="300">
        <f t="shared" si="2"/>
        <v>0</v>
      </c>
      <c r="O20" s="300">
        <f t="shared" si="2"/>
        <v>0</v>
      </c>
      <c r="P20" s="300">
        <f t="shared" si="2"/>
        <v>0</v>
      </c>
      <c r="Q20" s="300">
        <f t="shared" si="2"/>
        <v>0</v>
      </c>
      <c r="R20" s="300">
        <f t="shared" si="2"/>
        <v>0</v>
      </c>
      <c r="S20" s="300">
        <f t="shared" si="2"/>
        <v>0</v>
      </c>
      <c r="T20" s="300">
        <f t="shared" si="2"/>
        <v>0</v>
      </c>
      <c r="U20" s="300">
        <f t="shared" si="2"/>
        <v>0</v>
      </c>
      <c r="V20" s="300">
        <f t="shared" si="2"/>
        <v>0</v>
      </c>
      <c r="W20" s="300">
        <f t="shared" si="2"/>
        <v>0</v>
      </c>
      <c r="X20" s="300">
        <f t="shared" si="2"/>
        <v>0</v>
      </c>
      <c r="Y20" s="300">
        <f t="shared" si="2"/>
        <v>0</v>
      </c>
      <c r="Z20" s="300">
        <f t="shared" si="2"/>
        <v>0</v>
      </c>
      <c r="AA20" s="300">
        <f t="shared" si="2"/>
        <v>0</v>
      </c>
      <c r="AB20" s="300">
        <f t="shared" si="2"/>
        <v>0</v>
      </c>
      <c r="AC20" s="300">
        <f t="shared" si="2"/>
        <v>0</v>
      </c>
      <c r="AD20" s="300">
        <f t="shared" si="2"/>
        <v>0</v>
      </c>
      <c r="AE20" s="300">
        <f t="shared" si="2"/>
        <v>0</v>
      </c>
      <c r="AF20" s="300">
        <f t="shared" si="2"/>
        <v>0</v>
      </c>
      <c r="AG20" s="300">
        <f t="shared" si="2"/>
        <v>0</v>
      </c>
      <c r="AH20" s="300">
        <f t="shared" si="2"/>
        <v>0</v>
      </c>
      <c r="AI20" s="300">
        <f t="shared" si="2"/>
        <v>0</v>
      </c>
      <c r="AJ20" s="300">
        <f t="shared" si="2"/>
        <v>0</v>
      </c>
      <c r="AK20" s="300">
        <f t="shared" si="2"/>
        <v>0</v>
      </c>
      <c r="AL20" s="300">
        <f t="shared" si="2"/>
        <v>0</v>
      </c>
      <c r="AM20" s="300">
        <f t="shared" si="2"/>
        <v>0</v>
      </c>
      <c r="AN20" s="300">
        <f t="shared" si="2"/>
        <v>0</v>
      </c>
      <c r="AO20" s="300">
        <f t="shared" si="2"/>
        <v>0</v>
      </c>
      <c r="AP20" s="300">
        <f t="shared" si="2"/>
        <v>0</v>
      </c>
      <c r="AQ20" s="300">
        <f t="shared" si="2"/>
        <v>0</v>
      </c>
      <c r="AR20" s="300">
        <f t="shared" si="2"/>
        <v>0</v>
      </c>
      <c r="AS20" s="300">
        <f t="shared" si="2"/>
        <v>0</v>
      </c>
      <c r="AT20" s="300">
        <f t="shared" si="2"/>
        <v>0</v>
      </c>
      <c r="AU20" s="300">
        <f t="shared" si="2"/>
        <v>0</v>
      </c>
      <c r="AV20" s="300">
        <f t="shared" si="2"/>
        <v>0</v>
      </c>
      <c r="AW20" s="300">
        <f t="shared" si="2"/>
        <v>0</v>
      </c>
      <c r="AX20" s="300">
        <f t="shared" si="2"/>
        <v>0</v>
      </c>
      <c r="AY20" s="300">
        <f t="shared" si="2"/>
        <v>0</v>
      </c>
      <c r="AZ20" s="300">
        <f t="shared" si="2"/>
        <v>0</v>
      </c>
      <c r="BA20" s="300">
        <f t="shared" si="2"/>
        <v>0</v>
      </c>
      <c r="BB20" s="300">
        <f t="shared" si="2"/>
        <v>0</v>
      </c>
      <c r="BC20" s="300">
        <f t="shared" si="2"/>
        <v>0</v>
      </c>
      <c r="BD20" s="300">
        <f t="shared" si="2"/>
        <v>0</v>
      </c>
      <c r="BE20" s="300">
        <f t="shared" si="2"/>
        <v>0</v>
      </c>
      <c r="BF20" s="300">
        <f t="shared" si="2"/>
        <v>0</v>
      </c>
      <c r="BG20" s="300">
        <f t="shared" si="2"/>
        <v>0</v>
      </c>
      <c r="BH20" s="300">
        <f t="shared" si="2"/>
        <v>0</v>
      </c>
      <c r="BI20" s="300">
        <f t="shared" si="2"/>
        <v>0</v>
      </c>
      <c r="BJ20" s="300">
        <f t="shared" si="2"/>
        <v>0</v>
      </c>
      <c r="BK20" s="300">
        <f t="shared" si="2"/>
        <v>0</v>
      </c>
      <c r="BL20" s="300">
        <f t="shared" si="2"/>
        <v>0</v>
      </c>
      <c r="BM20" s="300">
        <f t="shared" si="2"/>
        <v>0</v>
      </c>
      <c r="BN20" s="300">
        <f t="shared" si="2"/>
        <v>0</v>
      </c>
      <c r="BO20" s="300">
        <f t="shared" si="2"/>
        <v>0</v>
      </c>
      <c r="BP20" s="300">
        <f t="shared" si="2"/>
        <v>0</v>
      </c>
      <c r="BQ20" s="300">
        <f t="shared" si="2"/>
        <v>0</v>
      </c>
      <c r="BR20" s="300">
        <f t="shared" si="2"/>
        <v>0</v>
      </c>
      <c r="BS20" s="300">
        <f t="shared" si="2"/>
        <v>0</v>
      </c>
      <c r="BT20" s="300">
        <f t="shared" si="2"/>
        <v>0</v>
      </c>
      <c r="BU20" s="300">
        <f t="shared" si="2"/>
        <v>0</v>
      </c>
      <c r="BV20" s="300">
        <f t="shared" ref="BV20:EG20" si="3" xml:space="preserve"> IF( BV18 = 1, $F10, 0 )</f>
        <v>0</v>
      </c>
      <c r="BW20" s="300">
        <f t="shared" si="3"/>
        <v>0</v>
      </c>
      <c r="BX20" s="300">
        <f t="shared" si="3"/>
        <v>0</v>
      </c>
      <c r="BY20" s="300">
        <f t="shared" si="3"/>
        <v>0</v>
      </c>
      <c r="BZ20" s="300">
        <f t="shared" si="3"/>
        <v>0</v>
      </c>
      <c r="CA20" s="300">
        <f t="shared" si="3"/>
        <v>0</v>
      </c>
      <c r="CB20" s="300">
        <f t="shared" si="3"/>
        <v>0</v>
      </c>
      <c r="CC20" s="300">
        <f t="shared" si="3"/>
        <v>0</v>
      </c>
      <c r="CD20" s="300">
        <f t="shared" si="3"/>
        <v>0</v>
      </c>
      <c r="CE20" s="300">
        <f t="shared" si="3"/>
        <v>0</v>
      </c>
      <c r="CF20" s="300">
        <f t="shared" si="3"/>
        <v>0</v>
      </c>
      <c r="CG20" s="300">
        <f t="shared" si="3"/>
        <v>0</v>
      </c>
      <c r="CH20" s="300">
        <f t="shared" si="3"/>
        <v>0</v>
      </c>
      <c r="CI20" s="300">
        <f t="shared" si="3"/>
        <v>0</v>
      </c>
      <c r="CJ20" s="300">
        <f t="shared" si="3"/>
        <v>0</v>
      </c>
      <c r="CK20" s="300">
        <f t="shared" si="3"/>
        <v>0</v>
      </c>
      <c r="CL20" s="300">
        <f t="shared" si="3"/>
        <v>0</v>
      </c>
      <c r="CM20" s="300">
        <f t="shared" si="3"/>
        <v>0</v>
      </c>
      <c r="CN20" s="300">
        <f t="shared" si="3"/>
        <v>0</v>
      </c>
      <c r="CO20" s="300">
        <f t="shared" si="3"/>
        <v>0</v>
      </c>
      <c r="CP20" s="300">
        <f t="shared" si="3"/>
        <v>0</v>
      </c>
      <c r="CQ20" s="300">
        <f t="shared" si="3"/>
        <v>0</v>
      </c>
      <c r="CR20" s="300">
        <f t="shared" si="3"/>
        <v>0</v>
      </c>
      <c r="CS20" s="300">
        <f t="shared" si="3"/>
        <v>0</v>
      </c>
      <c r="CT20" s="300">
        <f t="shared" si="3"/>
        <v>0</v>
      </c>
      <c r="CU20" s="300">
        <f t="shared" si="3"/>
        <v>0</v>
      </c>
      <c r="CV20" s="300">
        <f t="shared" si="3"/>
        <v>0</v>
      </c>
      <c r="CW20" s="300">
        <f t="shared" si="3"/>
        <v>0</v>
      </c>
      <c r="CX20" s="300">
        <f t="shared" si="3"/>
        <v>0</v>
      </c>
      <c r="CY20" s="300">
        <f t="shared" si="3"/>
        <v>0</v>
      </c>
      <c r="CZ20" s="300">
        <f t="shared" si="3"/>
        <v>0</v>
      </c>
      <c r="DA20" s="300">
        <f t="shared" si="3"/>
        <v>0</v>
      </c>
      <c r="DB20" s="300">
        <f t="shared" si="3"/>
        <v>0</v>
      </c>
      <c r="DC20" s="300">
        <f t="shared" si="3"/>
        <v>0</v>
      </c>
      <c r="DD20" s="300">
        <f t="shared" si="3"/>
        <v>0</v>
      </c>
      <c r="DE20" s="300">
        <f t="shared" si="3"/>
        <v>0</v>
      </c>
      <c r="DF20" s="300">
        <f t="shared" si="3"/>
        <v>0</v>
      </c>
      <c r="DG20" s="300">
        <f t="shared" si="3"/>
        <v>0</v>
      </c>
      <c r="DH20" s="300">
        <f t="shared" si="3"/>
        <v>0</v>
      </c>
      <c r="DI20" s="300">
        <f t="shared" si="3"/>
        <v>0</v>
      </c>
      <c r="DJ20" s="300">
        <f t="shared" si="3"/>
        <v>0</v>
      </c>
      <c r="DK20" s="300">
        <f t="shared" si="3"/>
        <v>0</v>
      </c>
      <c r="DL20" s="300">
        <f t="shared" si="3"/>
        <v>0</v>
      </c>
      <c r="DM20" s="300">
        <f t="shared" si="3"/>
        <v>0</v>
      </c>
      <c r="DN20" s="300">
        <f t="shared" si="3"/>
        <v>0</v>
      </c>
      <c r="DO20" s="300">
        <f t="shared" si="3"/>
        <v>0</v>
      </c>
      <c r="DP20" s="300">
        <f t="shared" si="3"/>
        <v>0</v>
      </c>
      <c r="DQ20" s="300">
        <f t="shared" si="3"/>
        <v>0</v>
      </c>
      <c r="DR20" s="300">
        <f t="shared" si="3"/>
        <v>0</v>
      </c>
      <c r="DS20" s="300">
        <f t="shared" si="3"/>
        <v>0</v>
      </c>
      <c r="DT20" s="300">
        <f t="shared" si="3"/>
        <v>0</v>
      </c>
      <c r="DU20" s="300">
        <f t="shared" si="3"/>
        <v>0</v>
      </c>
      <c r="DV20" s="300">
        <f t="shared" si="3"/>
        <v>0</v>
      </c>
      <c r="DW20" s="300">
        <f t="shared" si="3"/>
        <v>0</v>
      </c>
      <c r="DX20" s="300">
        <f t="shared" si="3"/>
        <v>0</v>
      </c>
      <c r="DY20" s="300">
        <f t="shared" si="3"/>
        <v>0</v>
      </c>
      <c r="DZ20" s="300">
        <f t="shared" si="3"/>
        <v>0</v>
      </c>
      <c r="EA20" s="300">
        <f t="shared" si="3"/>
        <v>0</v>
      </c>
      <c r="EB20" s="300">
        <f t="shared" si="3"/>
        <v>0</v>
      </c>
      <c r="EC20" s="300">
        <f t="shared" si="3"/>
        <v>0</v>
      </c>
      <c r="ED20" s="300">
        <f t="shared" si="3"/>
        <v>0</v>
      </c>
      <c r="EE20" s="300">
        <f t="shared" si="3"/>
        <v>0</v>
      </c>
      <c r="EF20" s="300">
        <f t="shared" si="3"/>
        <v>0</v>
      </c>
      <c r="EG20" s="300">
        <f t="shared" si="3"/>
        <v>0</v>
      </c>
      <c r="EH20" s="300">
        <f t="shared" ref="EH20:GS20" si="4" xml:space="preserve"> IF( EH18 = 1, $F10, 0 )</f>
        <v>0</v>
      </c>
      <c r="EI20" s="300">
        <f t="shared" si="4"/>
        <v>0</v>
      </c>
      <c r="EJ20" s="300">
        <f t="shared" si="4"/>
        <v>0</v>
      </c>
      <c r="EK20" s="300">
        <f t="shared" si="4"/>
        <v>0</v>
      </c>
      <c r="EL20" s="300">
        <f t="shared" si="4"/>
        <v>0</v>
      </c>
      <c r="EM20" s="300">
        <f t="shared" si="4"/>
        <v>0</v>
      </c>
      <c r="EN20" s="300">
        <f t="shared" si="4"/>
        <v>0</v>
      </c>
      <c r="EO20" s="300">
        <f t="shared" si="4"/>
        <v>0</v>
      </c>
      <c r="EP20" s="300">
        <f t="shared" si="4"/>
        <v>0</v>
      </c>
      <c r="EQ20" s="300">
        <f t="shared" si="4"/>
        <v>0</v>
      </c>
      <c r="ER20" s="300">
        <f t="shared" si="4"/>
        <v>0</v>
      </c>
      <c r="ES20" s="300">
        <f t="shared" si="4"/>
        <v>0</v>
      </c>
      <c r="ET20" s="300">
        <f t="shared" si="4"/>
        <v>0</v>
      </c>
      <c r="EU20" s="300">
        <f t="shared" si="4"/>
        <v>0</v>
      </c>
      <c r="EV20" s="300">
        <f t="shared" si="4"/>
        <v>0</v>
      </c>
      <c r="EW20" s="300">
        <f t="shared" si="4"/>
        <v>0</v>
      </c>
      <c r="EX20" s="300">
        <f t="shared" si="4"/>
        <v>0</v>
      </c>
      <c r="EY20" s="300">
        <f t="shared" si="4"/>
        <v>0</v>
      </c>
      <c r="EZ20" s="300">
        <f t="shared" si="4"/>
        <v>0</v>
      </c>
      <c r="FA20" s="300">
        <f t="shared" si="4"/>
        <v>0</v>
      </c>
      <c r="FB20" s="300">
        <f t="shared" si="4"/>
        <v>0</v>
      </c>
      <c r="FC20" s="300">
        <f t="shared" si="4"/>
        <v>0</v>
      </c>
      <c r="FD20" s="300">
        <f t="shared" si="4"/>
        <v>0</v>
      </c>
      <c r="FE20" s="300">
        <f t="shared" si="4"/>
        <v>0</v>
      </c>
      <c r="FF20" s="300">
        <f t="shared" si="4"/>
        <v>0</v>
      </c>
      <c r="FG20" s="300">
        <f t="shared" si="4"/>
        <v>0</v>
      </c>
      <c r="FH20" s="300">
        <f t="shared" si="4"/>
        <v>0</v>
      </c>
      <c r="FI20" s="300">
        <f t="shared" si="4"/>
        <v>0</v>
      </c>
      <c r="FJ20" s="300">
        <f t="shared" si="4"/>
        <v>0</v>
      </c>
      <c r="FK20" s="300">
        <f t="shared" si="4"/>
        <v>0</v>
      </c>
      <c r="FL20" s="300">
        <f t="shared" si="4"/>
        <v>0</v>
      </c>
      <c r="FM20" s="300">
        <f t="shared" si="4"/>
        <v>0</v>
      </c>
      <c r="FN20" s="300">
        <f t="shared" si="4"/>
        <v>0</v>
      </c>
      <c r="FO20" s="300">
        <f t="shared" si="4"/>
        <v>0</v>
      </c>
      <c r="FP20" s="300">
        <f t="shared" si="4"/>
        <v>0</v>
      </c>
      <c r="FQ20" s="300">
        <f t="shared" si="4"/>
        <v>0</v>
      </c>
      <c r="FR20" s="300">
        <f t="shared" si="4"/>
        <v>0</v>
      </c>
      <c r="FS20" s="300">
        <f t="shared" si="4"/>
        <v>0</v>
      </c>
      <c r="FT20" s="300">
        <f t="shared" si="4"/>
        <v>0</v>
      </c>
      <c r="FU20" s="300">
        <f t="shared" si="4"/>
        <v>0</v>
      </c>
      <c r="FV20" s="300">
        <f t="shared" si="4"/>
        <v>0</v>
      </c>
      <c r="FW20" s="300">
        <f t="shared" si="4"/>
        <v>0</v>
      </c>
      <c r="FX20" s="300">
        <f t="shared" si="4"/>
        <v>0</v>
      </c>
      <c r="FY20" s="300">
        <f t="shared" si="4"/>
        <v>0</v>
      </c>
      <c r="FZ20" s="300">
        <f t="shared" si="4"/>
        <v>0</v>
      </c>
      <c r="GA20" s="300">
        <f t="shared" si="4"/>
        <v>0</v>
      </c>
      <c r="GB20" s="300">
        <f t="shared" si="4"/>
        <v>0</v>
      </c>
      <c r="GC20" s="300">
        <f t="shared" si="4"/>
        <v>0</v>
      </c>
      <c r="GD20" s="300">
        <f t="shared" si="4"/>
        <v>0</v>
      </c>
      <c r="GE20" s="300">
        <f t="shared" si="4"/>
        <v>0</v>
      </c>
      <c r="GF20" s="300">
        <f t="shared" si="4"/>
        <v>0</v>
      </c>
      <c r="GG20" s="300">
        <f t="shared" si="4"/>
        <v>0</v>
      </c>
      <c r="GH20" s="300">
        <f t="shared" si="4"/>
        <v>0</v>
      </c>
      <c r="GI20" s="300">
        <f t="shared" si="4"/>
        <v>0</v>
      </c>
      <c r="GJ20" s="300">
        <f t="shared" si="4"/>
        <v>0</v>
      </c>
      <c r="GK20" s="300">
        <f t="shared" si="4"/>
        <v>0</v>
      </c>
      <c r="GL20" s="300">
        <f t="shared" si="4"/>
        <v>0</v>
      </c>
      <c r="GM20" s="300">
        <f t="shared" si="4"/>
        <v>0</v>
      </c>
      <c r="GN20" s="300">
        <f t="shared" si="4"/>
        <v>0</v>
      </c>
      <c r="GO20" s="300">
        <f t="shared" si="4"/>
        <v>0</v>
      </c>
      <c r="GP20" s="300">
        <f t="shared" si="4"/>
        <v>0</v>
      </c>
      <c r="GQ20" s="300">
        <f t="shared" si="4"/>
        <v>0</v>
      </c>
      <c r="GR20" s="300">
        <f t="shared" si="4"/>
        <v>0</v>
      </c>
      <c r="GS20" s="300">
        <f t="shared" si="4"/>
        <v>0</v>
      </c>
      <c r="GT20" s="300">
        <f t="shared" ref="GT20:JE20" si="5" xml:space="preserve"> IF( GT18 = 1, $F10, 0 )</f>
        <v>0</v>
      </c>
      <c r="GU20" s="300">
        <f t="shared" si="5"/>
        <v>0</v>
      </c>
      <c r="GV20" s="300">
        <f t="shared" si="5"/>
        <v>0</v>
      </c>
      <c r="GW20" s="300">
        <f t="shared" si="5"/>
        <v>0</v>
      </c>
      <c r="GX20" s="300">
        <f t="shared" si="5"/>
        <v>0</v>
      </c>
      <c r="GY20" s="300">
        <f t="shared" si="5"/>
        <v>0</v>
      </c>
      <c r="GZ20" s="300">
        <f t="shared" si="5"/>
        <v>0</v>
      </c>
      <c r="HA20" s="300">
        <f t="shared" si="5"/>
        <v>0</v>
      </c>
      <c r="HB20" s="300">
        <f t="shared" si="5"/>
        <v>0</v>
      </c>
      <c r="HC20" s="300">
        <f t="shared" si="5"/>
        <v>0</v>
      </c>
      <c r="HD20" s="300">
        <f t="shared" si="5"/>
        <v>0</v>
      </c>
      <c r="HE20" s="300">
        <f t="shared" si="5"/>
        <v>0</v>
      </c>
      <c r="HF20" s="300">
        <f t="shared" si="5"/>
        <v>0</v>
      </c>
      <c r="HG20" s="300">
        <f t="shared" si="5"/>
        <v>0</v>
      </c>
      <c r="HH20" s="300">
        <f t="shared" si="5"/>
        <v>0</v>
      </c>
      <c r="HI20" s="300">
        <f t="shared" si="5"/>
        <v>0</v>
      </c>
      <c r="HJ20" s="300">
        <f t="shared" si="5"/>
        <v>0</v>
      </c>
      <c r="HK20" s="300">
        <f t="shared" si="5"/>
        <v>0</v>
      </c>
      <c r="HL20" s="300">
        <f t="shared" si="5"/>
        <v>0</v>
      </c>
      <c r="HM20" s="300">
        <f t="shared" si="5"/>
        <v>0</v>
      </c>
      <c r="HN20" s="300">
        <f t="shared" si="5"/>
        <v>0</v>
      </c>
      <c r="HO20" s="300">
        <f t="shared" si="5"/>
        <v>0</v>
      </c>
      <c r="HP20" s="300">
        <f t="shared" si="5"/>
        <v>0</v>
      </c>
      <c r="HQ20" s="300">
        <f t="shared" si="5"/>
        <v>0</v>
      </c>
      <c r="HR20" s="300">
        <f t="shared" si="5"/>
        <v>0</v>
      </c>
      <c r="HS20" s="300">
        <f t="shared" si="5"/>
        <v>0</v>
      </c>
      <c r="HT20" s="300">
        <f t="shared" si="5"/>
        <v>0</v>
      </c>
      <c r="HU20" s="300">
        <f t="shared" si="5"/>
        <v>0</v>
      </c>
      <c r="HV20" s="300">
        <f t="shared" si="5"/>
        <v>0</v>
      </c>
      <c r="HW20" s="300">
        <f t="shared" si="5"/>
        <v>0</v>
      </c>
      <c r="HX20" s="300">
        <f t="shared" si="5"/>
        <v>0</v>
      </c>
      <c r="HY20" s="300">
        <f t="shared" si="5"/>
        <v>0</v>
      </c>
      <c r="HZ20" s="300">
        <f t="shared" si="5"/>
        <v>0</v>
      </c>
      <c r="IA20" s="300">
        <f t="shared" si="5"/>
        <v>0</v>
      </c>
      <c r="IB20" s="300">
        <f t="shared" si="5"/>
        <v>0</v>
      </c>
      <c r="IC20" s="300">
        <f t="shared" si="5"/>
        <v>0</v>
      </c>
      <c r="ID20" s="300">
        <f t="shared" si="5"/>
        <v>0</v>
      </c>
      <c r="IE20" s="300">
        <f t="shared" si="5"/>
        <v>0</v>
      </c>
      <c r="IF20" s="300">
        <f t="shared" si="5"/>
        <v>0</v>
      </c>
      <c r="IG20" s="300">
        <f t="shared" si="5"/>
        <v>0</v>
      </c>
      <c r="IH20" s="300">
        <f t="shared" si="5"/>
        <v>0</v>
      </c>
      <c r="II20" s="300">
        <f t="shared" si="5"/>
        <v>0</v>
      </c>
      <c r="IJ20" s="300">
        <f t="shared" si="5"/>
        <v>0</v>
      </c>
      <c r="IK20" s="300">
        <f t="shared" si="5"/>
        <v>0</v>
      </c>
      <c r="IL20" s="300">
        <f t="shared" si="5"/>
        <v>0</v>
      </c>
      <c r="IM20" s="300">
        <f t="shared" si="5"/>
        <v>0</v>
      </c>
      <c r="IN20" s="300">
        <f t="shared" si="5"/>
        <v>0</v>
      </c>
      <c r="IO20" s="300">
        <f t="shared" si="5"/>
        <v>0</v>
      </c>
      <c r="IP20" s="300">
        <f t="shared" si="5"/>
        <v>0</v>
      </c>
      <c r="IQ20" s="300">
        <f t="shared" si="5"/>
        <v>0</v>
      </c>
      <c r="IR20" s="300">
        <f t="shared" si="5"/>
        <v>0</v>
      </c>
      <c r="IS20" s="300">
        <f t="shared" si="5"/>
        <v>0</v>
      </c>
      <c r="IT20" s="300">
        <f t="shared" si="5"/>
        <v>0</v>
      </c>
      <c r="IU20" s="300">
        <f t="shared" si="5"/>
        <v>0</v>
      </c>
      <c r="IV20" s="300">
        <f t="shared" si="5"/>
        <v>0</v>
      </c>
      <c r="IW20" s="300">
        <f t="shared" si="5"/>
        <v>0</v>
      </c>
      <c r="IX20" s="300">
        <f t="shared" si="5"/>
        <v>0</v>
      </c>
      <c r="IY20" s="300">
        <f t="shared" si="5"/>
        <v>0</v>
      </c>
      <c r="IZ20" s="300">
        <f t="shared" si="5"/>
        <v>0</v>
      </c>
      <c r="JA20" s="300">
        <f t="shared" si="5"/>
        <v>0</v>
      </c>
      <c r="JB20" s="300">
        <f t="shared" si="5"/>
        <v>0</v>
      </c>
      <c r="JC20" s="300">
        <f t="shared" si="5"/>
        <v>0</v>
      </c>
      <c r="JD20" s="300">
        <f t="shared" si="5"/>
        <v>0</v>
      </c>
      <c r="JE20" s="300">
        <f t="shared" si="5"/>
        <v>0</v>
      </c>
      <c r="JF20" s="300">
        <f t="shared" ref="JF20:LQ20" si="6" xml:space="preserve"> IF( JF18 = 1, $F10, 0 )</f>
        <v>0</v>
      </c>
      <c r="JG20" s="300">
        <f t="shared" si="6"/>
        <v>0</v>
      </c>
      <c r="JH20" s="300">
        <f t="shared" si="6"/>
        <v>0</v>
      </c>
      <c r="JI20" s="300">
        <f t="shared" si="6"/>
        <v>0</v>
      </c>
      <c r="JJ20" s="300">
        <f t="shared" si="6"/>
        <v>0</v>
      </c>
      <c r="JK20" s="300">
        <f t="shared" si="6"/>
        <v>0</v>
      </c>
      <c r="JL20" s="300">
        <f t="shared" si="6"/>
        <v>0</v>
      </c>
      <c r="JM20" s="300">
        <f t="shared" si="6"/>
        <v>0</v>
      </c>
      <c r="JN20" s="300">
        <f t="shared" si="6"/>
        <v>0</v>
      </c>
      <c r="JO20" s="300">
        <f t="shared" si="6"/>
        <v>0</v>
      </c>
      <c r="JP20" s="300">
        <f t="shared" si="6"/>
        <v>0</v>
      </c>
      <c r="JQ20" s="300">
        <f t="shared" si="6"/>
        <v>0</v>
      </c>
      <c r="JR20" s="300">
        <f t="shared" si="6"/>
        <v>0</v>
      </c>
      <c r="JS20" s="300">
        <f t="shared" si="6"/>
        <v>0</v>
      </c>
      <c r="JT20" s="300">
        <f t="shared" si="6"/>
        <v>0</v>
      </c>
      <c r="JU20" s="300">
        <f t="shared" si="6"/>
        <v>0</v>
      </c>
      <c r="JV20" s="300">
        <f t="shared" si="6"/>
        <v>0</v>
      </c>
      <c r="JW20" s="300">
        <f t="shared" si="6"/>
        <v>0</v>
      </c>
      <c r="JX20" s="300">
        <f t="shared" si="6"/>
        <v>0</v>
      </c>
      <c r="JY20" s="300">
        <f t="shared" si="6"/>
        <v>0</v>
      </c>
      <c r="JZ20" s="300">
        <f t="shared" si="6"/>
        <v>0</v>
      </c>
      <c r="KA20" s="300">
        <f t="shared" si="6"/>
        <v>0</v>
      </c>
      <c r="KB20" s="300">
        <f t="shared" si="6"/>
        <v>0</v>
      </c>
      <c r="KC20" s="300">
        <f t="shared" si="6"/>
        <v>0</v>
      </c>
      <c r="KD20" s="300">
        <f t="shared" si="6"/>
        <v>0</v>
      </c>
      <c r="KE20" s="300">
        <f t="shared" si="6"/>
        <v>0</v>
      </c>
      <c r="KF20" s="300">
        <f t="shared" si="6"/>
        <v>0</v>
      </c>
      <c r="KG20" s="300">
        <f t="shared" si="6"/>
        <v>0</v>
      </c>
      <c r="KH20" s="300">
        <f t="shared" si="6"/>
        <v>0</v>
      </c>
      <c r="KI20" s="300">
        <f t="shared" si="6"/>
        <v>0</v>
      </c>
      <c r="KJ20" s="300">
        <f t="shared" si="6"/>
        <v>0</v>
      </c>
      <c r="KK20" s="300">
        <f t="shared" si="6"/>
        <v>0</v>
      </c>
      <c r="KL20" s="300">
        <f t="shared" si="6"/>
        <v>0</v>
      </c>
      <c r="KM20" s="300">
        <f t="shared" si="6"/>
        <v>0</v>
      </c>
      <c r="KN20" s="300">
        <f t="shared" si="6"/>
        <v>0</v>
      </c>
      <c r="KO20" s="300">
        <f t="shared" si="6"/>
        <v>0</v>
      </c>
      <c r="KP20" s="300">
        <f t="shared" si="6"/>
        <v>0</v>
      </c>
      <c r="KQ20" s="300">
        <f t="shared" si="6"/>
        <v>0</v>
      </c>
      <c r="KR20" s="300">
        <f t="shared" si="6"/>
        <v>0</v>
      </c>
      <c r="KS20" s="300">
        <f t="shared" si="6"/>
        <v>0</v>
      </c>
      <c r="KT20" s="300">
        <f t="shared" si="6"/>
        <v>0</v>
      </c>
      <c r="KU20" s="300">
        <f t="shared" si="6"/>
        <v>0</v>
      </c>
      <c r="KV20" s="300">
        <f t="shared" si="6"/>
        <v>0</v>
      </c>
      <c r="KW20" s="300">
        <f t="shared" si="6"/>
        <v>0</v>
      </c>
      <c r="KX20" s="300">
        <f t="shared" si="6"/>
        <v>0</v>
      </c>
      <c r="KY20" s="300">
        <f t="shared" si="6"/>
        <v>0</v>
      </c>
      <c r="KZ20" s="300">
        <f t="shared" si="6"/>
        <v>0</v>
      </c>
      <c r="LA20" s="300">
        <f t="shared" si="6"/>
        <v>0</v>
      </c>
      <c r="LB20" s="300">
        <f t="shared" si="6"/>
        <v>0</v>
      </c>
      <c r="LC20" s="300">
        <f t="shared" si="6"/>
        <v>0</v>
      </c>
      <c r="LD20" s="300">
        <f t="shared" si="6"/>
        <v>0</v>
      </c>
      <c r="LE20" s="300">
        <f t="shared" si="6"/>
        <v>0</v>
      </c>
      <c r="LF20" s="300">
        <f t="shared" si="6"/>
        <v>0</v>
      </c>
      <c r="LG20" s="300">
        <f t="shared" si="6"/>
        <v>0</v>
      </c>
      <c r="LH20" s="300">
        <f t="shared" si="6"/>
        <v>0</v>
      </c>
      <c r="LI20" s="300">
        <f t="shared" si="6"/>
        <v>0</v>
      </c>
      <c r="LJ20" s="300">
        <f t="shared" si="6"/>
        <v>0</v>
      </c>
      <c r="LK20" s="300">
        <f t="shared" si="6"/>
        <v>0</v>
      </c>
      <c r="LL20" s="300">
        <f t="shared" si="6"/>
        <v>0</v>
      </c>
      <c r="LM20" s="300">
        <f t="shared" si="6"/>
        <v>0</v>
      </c>
      <c r="LN20" s="300">
        <f t="shared" si="6"/>
        <v>0</v>
      </c>
      <c r="LO20" s="300">
        <f t="shared" si="6"/>
        <v>0</v>
      </c>
      <c r="LP20" s="300">
        <f t="shared" si="6"/>
        <v>0</v>
      </c>
      <c r="LQ20" s="300">
        <f t="shared" si="6"/>
        <v>0</v>
      </c>
      <c r="LR20" s="300">
        <f t="shared" ref="LR20:OC20" si="7" xml:space="preserve"> IF( LR18 = 1, $F10, 0 )</f>
        <v>0</v>
      </c>
      <c r="LS20" s="300">
        <f t="shared" si="7"/>
        <v>0</v>
      </c>
      <c r="LT20" s="300">
        <f t="shared" si="7"/>
        <v>0</v>
      </c>
      <c r="LU20" s="300">
        <f t="shared" si="7"/>
        <v>0</v>
      </c>
      <c r="LV20" s="300">
        <f t="shared" si="7"/>
        <v>0</v>
      </c>
      <c r="LW20" s="300">
        <f t="shared" si="7"/>
        <v>0</v>
      </c>
      <c r="LX20" s="300">
        <f t="shared" si="7"/>
        <v>0</v>
      </c>
      <c r="LY20" s="300">
        <f t="shared" si="7"/>
        <v>0</v>
      </c>
      <c r="LZ20" s="300">
        <f t="shared" si="7"/>
        <v>0</v>
      </c>
      <c r="MA20" s="300">
        <f t="shared" si="7"/>
        <v>0</v>
      </c>
      <c r="MB20" s="300">
        <f t="shared" si="7"/>
        <v>0</v>
      </c>
      <c r="MC20" s="300">
        <f t="shared" si="7"/>
        <v>0</v>
      </c>
      <c r="MD20" s="300">
        <f t="shared" si="7"/>
        <v>0</v>
      </c>
      <c r="ME20" s="300">
        <f t="shared" si="7"/>
        <v>0</v>
      </c>
      <c r="MF20" s="300">
        <f t="shared" si="7"/>
        <v>0</v>
      </c>
      <c r="MG20" s="300">
        <f t="shared" si="7"/>
        <v>0</v>
      </c>
      <c r="MH20" s="300">
        <f t="shared" si="7"/>
        <v>0</v>
      </c>
      <c r="MI20" s="300">
        <f t="shared" si="7"/>
        <v>0</v>
      </c>
      <c r="MJ20" s="300">
        <f t="shared" si="7"/>
        <v>0</v>
      </c>
      <c r="MK20" s="300">
        <f t="shared" si="7"/>
        <v>0</v>
      </c>
      <c r="ML20" s="300">
        <f t="shared" si="7"/>
        <v>0</v>
      </c>
      <c r="MM20" s="300">
        <f t="shared" si="7"/>
        <v>0</v>
      </c>
      <c r="MN20" s="300">
        <f t="shared" si="7"/>
        <v>0</v>
      </c>
      <c r="MO20" s="300">
        <f t="shared" si="7"/>
        <v>0</v>
      </c>
      <c r="MP20" s="300">
        <f t="shared" si="7"/>
        <v>0</v>
      </c>
      <c r="MQ20" s="300">
        <f t="shared" si="7"/>
        <v>0</v>
      </c>
      <c r="MR20" s="300">
        <f t="shared" si="7"/>
        <v>0</v>
      </c>
      <c r="MS20" s="300">
        <f t="shared" si="7"/>
        <v>0</v>
      </c>
      <c r="MT20" s="300">
        <f t="shared" si="7"/>
        <v>0</v>
      </c>
      <c r="MU20" s="300">
        <f t="shared" si="7"/>
        <v>0</v>
      </c>
      <c r="MV20" s="300">
        <f t="shared" si="7"/>
        <v>0</v>
      </c>
      <c r="MW20" s="300">
        <f t="shared" si="7"/>
        <v>0</v>
      </c>
      <c r="MX20" s="300">
        <f t="shared" si="7"/>
        <v>0</v>
      </c>
      <c r="MY20" s="300">
        <f t="shared" si="7"/>
        <v>0</v>
      </c>
      <c r="MZ20" s="300">
        <f t="shared" si="7"/>
        <v>0</v>
      </c>
      <c r="NA20" s="300">
        <f t="shared" si="7"/>
        <v>0</v>
      </c>
      <c r="NB20" s="300">
        <f t="shared" si="7"/>
        <v>0</v>
      </c>
      <c r="NC20" s="300">
        <f t="shared" si="7"/>
        <v>0</v>
      </c>
      <c r="ND20" s="300">
        <f t="shared" si="7"/>
        <v>0</v>
      </c>
      <c r="NE20" s="300">
        <f t="shared" si="7"/>
        <v>0</v>
      </c>
      <c r="NF20" s="300">
        <f t="shared" si="7"/>
        <v>0</v>
      </c>
      <c r="NG20" s="300">
        <f t="shared" si="7"/>
        <v>0</v>
      </c>
      <c r="NH20" s="300">
        <f t="shared" si="7"/>
        <v>0</v>
      </c>
      <c r="NI20" s="300">
        <f t="shared" si="7"/>
        <v>0</v>
      </c>
      <c r="NJ20" s="300">
        <f t="shared" si="7"/>
        <v>0</v>
      </c>
      <c r="NK20" s="300">
        <f t="shared" si="7"/>
        <v>0</v>
      </c>
      <c r="NL20" s="300">
        <f t="shared" si="7"/>
        <v>0</v>
      </c>
      <c r="NM20" s="300">
        <f t="shared" si="7"/>
        <v>0</v>
      </c>
      <c r="NN20" s="300">
        <f t="shared" si="7"/>
        <v>0</v>
      </c>
      <c r="NO20" s="300">
        <f t="shared" si="7"/>
        <v>0</v>
      </c>
      <c r="NP20" s="300">
        <f t="shared" si="7"/>
        <v>0</v>
      </c>
      <c r="NQ20" s="300">
        <f t="shared" si="7"/>
        <v>0</v>
      </c>
      <c r="NR20" s="300">
        <f t="shared" si="7"/>
        <v>0</v>
      </c>
      <c r="NS20" s="300">
        <f t="shared" si="7"/>
        <v>0</v>
      </c>
      <c r="NT20" s="300">
        <f t="shared" si="7"/>
        <v>0</v>
      </c>
      <c r="NU20" s="300">
        <f t="shared" si="7"/>
        <v>0</v>
      </c>
      <c r="NV20" s="300">
        <f t="shared" si="7"/>
        <v>0</v>
      </c>
      <c r="NW20" s="300">
        <f t="shared" si="7"/>
        <v>0</v>
      </c>
      <c r="NX20" s="300">
        <f t="shared" si="7"/>
        <v>0</v>
      </c>
      <c r="NY20" s="300">
        <f t="shared" si="7"/>
        <v>0</v>
      </c>
      <c r="NZ20" s="300">
        <f t="shared" si="7"/>
        <v>0</v>
      </c>
      <c r="OA20" s="300">
        <f t="shared" si="7"/>
        <v>0</v>
      </c>
      <c r="OB20" s="300">
        <f t="shared" si="7"/>
        <v>0</v>
      </c>
      <c r="OC20" s="300">
        <f t="shared" si="7"/>
        <v>0</v>
      </c>
      <c r="OD20" s="300">
        <f t="shared" ref="OD20:QO20" si="8" xml:space="preserve"> IF( OD18 = 1, $F10, 0 )</f>
        <v>0</v>
      </c>
      <c r="OE20" s="300">
        <f t="shared" si="8"/>
        <v>0</v>
      </c>
      <c r="OF20" s="300">
        <f t="shared" si="8"/>
        <v>0</v>
      </c>
      <c r="OG20" s="300">
        <f t="shared" si="8"/>
        <v>0</v>
      </c>
      <c r="OH20" s="300">
        <f t="shared" si="8"/>
        <v>0</v>
      </c>
      <c r="OI20" s="300">
        <f t="shared" si="8"/>
        <v>0</v>
      </c>
      <c r="OJ20" s="300">
        <f t="shared" si="8"/>
        <v>0</v>
      </c>
      <c r="OK20" s="300">
        <f t="shared" si="8"/>
        <v>0</v>
      </c>
      <c r="OL20" s="300">
        <f t="shared" si="8"/>
        <v>0</v>
      </c>
      <c r="OM20" s="300">
        <f t="shared" si="8"/>
        <v>0</v>
      </c>
      <c r="ON20" s="300">
        <f t="shared" si="8"/>
        <v>0</v>
      </c>
      <c r="OO20" s="300">
        <f t="shared" si="8"/>
        <v>0</v>
      </c>
      <c r="OP20" s="300">
        <f t="shared" si="8"/>
        <v>0</v>
      </c>
      <c r="OQ20" s="300">
        <f t="shared" si="8"/>
        <v>0</v>
      </c>
      <c r="OR20" s="300">
        <f t="shared" si="8"/>
        <v>0</v>
      </c>
      <c r="OS20" s="300">
        <f t="shared" si="8"/>
        <v>0</v>
      </c>
      <c r="OT20" s="300">
        <f t="shared" si="8"/>
        <v>0</v>
      </c>
      <c r="OU20" s="300">
        <f t="shared" si="8"/>
        <v>0</v>
      </c>
      <c r="OV20" s="300">
        <f t="shared" si="8"/>
        <v>0</v>
      </c>
      <c r="OW20" s="300">
        <f t="shared" si="8"/>
        <v>0</v>
      </c>
      <c r="OX20" s="300">
        <f t="shared" si="8"/>
        <v>0</v>
      </c>
      <c r="OY20" s="300">
        <f t="shared" si="8"/>
        <v>0</v>
      </c>
      <c r="OZ20" s="300">
        <f t="shared" si="8"/>
        <v>0</v>
      </c>
      <c r="PA20" s="300">
        <f t="shared" si="8"/>
        <v>0</v>
      </c>
      <c r="PB20" s="300">
        <f t="shared" si="8"/>
        <v>0</v>
      </c>
      <c r="PC20" s="300">
        <f t="shared" si="8"/>
        <v>0</v>
      </c>
      <c r="PD20" s="300">
        <f t="shared" si="8"/>
        <v>0</v>
      </c>
      <c r="PE20" s="300">
        <f t="shared" si="8"/>
        <v>0</v>
      </c>
      <c r="PF20" s="300">
        <f t="shared" si="8"/>
        <v>0</v>
      </c>
      <c r="PG20" s="300">
        <f t="shared" si="8"/>
        <v>0</v>
      </c>
      <c r="PH20" s="300">
        <f t="shared" si="8"/>
        <v>0</v>
      </c>
      <c r="PI20" s="300">
        <f t="shared" si="8"/>
        <v>0</v>
      </c>
      <c r="PJ20" s="300">
        <f t="shared" si="8"/>
        <v>0</v>
      </c>
      <c r="PK20" s="300">
        <f t="shared" si="8"/>
        <v>0</v>
      </c>
      <c r="PL20" s="300">
        <f t="shared" si="8"/>
        <v>0</v>
      </c>
      <c r="PM20" s="300">
        <f t="shared" si="8"/>
        <v>0</v>
      </c>
      <c r="PN20" s="300">
        <f t="shared" si="8"/>
        <v>0</v>
      </c>
      <c r="PO20" s="300">
        <f t="shared" si="8"/>
        <v>0</v>
      </c>
      <c r="PP20" s="300">
        <f t="shared" si="8"/>
        <v>0</v>
      </c>
      <c r="PQ20" s="300">
        <f t="shared" si="8"/>
        <v>0</v>
      </c>
      <c r="PR20" s="300">
        <f t="shared" si="8"/>
        <v>0</v>
      </c>
      <c r="PS20" s="300">
        <f t="shared" si="8"/>
        <v>0</v>
      </c>
      <c r="PT20" s="300">
        <f t="shared" si="8"/>
        <v>0</v>
      </c>
      <c r="PU20" s="300">
        <f t="shared" si="8"/>
        <v>0</v>
      </c>
      <c r="PV20" s="300">
        <f t="shared" si="8"/>
        <v>0</v>
      </c>
      <c r="PW20" s="300">
        <f t="shared" si="8"/>
        <v>0</v>
      </c>
      <c r="PX20" s="300">
        <f t="shared" si="8"/>
        <v>0</v>
      </c>
      <c r="PY20" s="300">
        <f t="shared" si="8"/>
        <v>0</v>
      </c>
      <c r="PZ20" s="300">
        <f t="shared" si="8"/>
        <v>0</v>
      </c>
      <c r="QA20" s="300">
        <f t="shared" si="8"/>
        <v>0</v>
      </c>
      <c r="QB20" s="300">
        <f t="shared" si="8"/>
        <v>0</v>
      </c>
      <c r="QC20" s="300">
        <f t="shared" si="8"/>
        <v>0</v>
      </c>
      <c r="QD20" s="300">
        <f t="shared" si="8"/>
        <v>0</v>
      </c>
      <c r="QE20" s="300">
        <f t="shared" si="8"/>
        <v>0</v>
      </c>
      <c r="QF20" s="300">
        <f t="shared" si="8"/>
        <v>0</v>
      </c>
      <c r="QG20" s="300">
        <f t="shared" si="8"/>
        <v>0</v>
      </c>
      <c r="QH20" s="300">
        <f t="shared" si="8"/>
        <v>0</v>
      </c>
      <c r="QI20" s="300">
        <f t="shared" si="8"/>
        <v>0</v>
      </c>
      <c r="QJ20" s="300">
        <f t="shared" si="8"/>
        <v>0</v>
      </c>
      <c r="QK20" s="300">
        <f t="shared" si="8"/>
        <v>0</v>
      </c>
      <c r="QL20" s="300">
        <f t="shared" si="8"/>
        <v>0</v>
      </c>
      <c r="QM20" s="300">
        <f t="shared" si="8"/>
        <v>0</v>
      </c>
      <c r="QN20" s="300">
        <f t="shared" si="8"/>
        <v>0</v>
      </c>
      <c r="QO20" s="300">
        <f t="shared" si="8"/>
        <v>0</v>
      </c>
      <c r="QP20" s="300">
        <f t="shared" ref="QP20:TA20" si="9" xml:space="preserve"> IF( QP18 = 1, $F10, 0 )</f>
        <v>0</v>
      </c>
      <c r="QQ20" s="300">
        <f t="shared" si="9"/>
        <v>0</v>
      </c>
      <c r="QR20" s="300">
        <f t="shared" si="9"/>
        <v>0</v>
      </c>
      <c r="QS20" s="300">
        <f t="shared" si="9"/>
        <v>0</v>
      </c>
      <c r="QT20" s="300">
        <f t="shared" si="9"/>
        <v>0</v>
      </c>
      <c r="QU20" s="300">
        <f t="shared" si="9"/>
        <v>0</v>
      </c>
      <c r="QV20" s="300">
        <f t="shared" si="9"/>
        <v>0</v>
      </c>
      <c r="QW20" s="300">
        <f t="shared" si="9"/>
        <v>0</v>
      </c>
      <c r="QX20" s="300">
        <f t="shared" si="9"/>
        <v>0</v>
      </c>
      <c r="QY20" s="300">
        <f t="shared" si="9"/>
        <v>0</v>
      </c>
      <c r="QZ20" s="300">
        <f t="shared" si="9"/>
        <v>0</v>
      </c>
      <c r="RA20" s="300">
        <f t="shared" si="9"/>
        <v>0</v>
      </c>
      <c r="RB20" s="300">
        <f t="shared" si="9"/>
        <v>0</v>
      </c>
      <c r="RC20" s="300">
        <f t="shared" si="9"/>
        <v>0</v>
      </c>
      <c r="RD20" s="300">
        <f t="shared" si="9"/>
        <v>0</v>
      </c>
      <c r="RE20" s="300">
        <f t="shared" si="9"/>
        <v>0</v>
      </c>
      <c r="RF20" s="300">
        <f t="shared" si="9"/>
        <v>0</v>
      </c>
      <c r="RG20" s="300">
        <f t="shared" si="9"/>
        <v>0</v>
      </c>
      <c r="RH20" s="300">
        <f t="shared" si="9"/>
        <v>0</v>
      </c>
      <c r="RI20" s="300">
        <f t="shared" si="9"/>
        <v>0</v>
      </c>
      <c r="RJ20" s="300">
        <f t="shared" si="9"/>
        <v>0</v>
      </c>
      <c r="RK20" s="300">
        <f t="shared" si="9"/>
        <v>0</v>
      </c>
      <c r="RL20" s="300">
        <f t="shared" si="9"/>
        <v>0</v>
      </c>
      <c r="RM20" s="300">
        <f t="shared" si="9"/>
        <v>0</v>
      </c>
      <c r="RN20" s="300">
        <f t="shared" si="9"/>
        <v>0</v>
      </c>
      <c r="RO20" s="300">
        <f t="shared" si="9"/>
        <v>0</v>
      </c>
      <c r="RP20" s="300">
        <f t="shared" si="9"/>
        <v>0</v>
      </c>
      <c r="RQ20" s="300">
        <f t="shared" si="9"/>
        <v>0</v>
      </c>
      <c r="RR20" s="300">
        <f t="shared" si="9"/>
        <v>0</v>
      </c>
      <c r="RS20" s="300">
        <f t="shared" si="9"/>
        <v>0</v>
      </c>
      <c r="RT20" s="300">
        <f t="shared" si="9"/>
        <v>0</v>
      </c>
      <c r="RU20" s="300">
        <f t="shared" si="9"/>
        <v>0</v>
      </c>
      <c r="RV20" s="300">
        <f t="shared" si="9"/>
        <v>0</v>
      </c>
      <c r="RW20" s="300">
        <f t="shared" si="9"/>
        <v>0</v>
      </c>
      <c r="RX20" s="300">
        <f t="shared" si="9"/>
        <v>0</v>
      </c>
      <c r="RY20" s="300">
        <f t="shared" si="9"/>
        <v>0</v>
      </c>
      <c r="RZ20" s="300">
        <f t="shared" si="9"/>
        <v>0</v>
      </c>
      <c r="SA20" s="300">
        <f t="shared" si="9"/>
        <v>0</v>
      </c>
      <c r="SB20" s="300">
        <f t="shared" si="9"/>
        <v>0</v>
      </c>
      <c r="SC20" s="300">
        <f t="shared" si="9"/>
        <v>0</v>
      </c>
      <c r="SD20" s="300">
        <f t="shared" si="9"/>
        <v>0</v>
      </c>
      <c r="SE20" s="300">
        <f t="shared" si="9"/>
        <v>0</v>
      </c>
      <c r="SF20" s="300">
        <f t="shared" si="9"/>
        <v>0</v>
      </c>
      <c r="SG20" s="300">
        <f t="shared" si="9"/>
        <v>0</v>
      </c>
      <c r="SH20" s="300">
        <f t="shared" si="9"/>
        <v>0</v>
      </c>
      <c r="SI20" s="300">
        <f t="shared" si="9"/>
        <v>0</v>
      </c>
      <c r="SJ20" s="300">
        <f t="shared" si="9"/>
        <v>0</v>
      </c>
      <c r="SK20" s="300">
        <f t="shared" si="9"/>
        <v>0</v>
      </c>
      <c r="SL20" s="300">
        <f t="shared" si="9"/>
        <v>0</v>
      </c>
      <c r="SM20" s="300">
        <f t="shared" si="9"/>
        <v>0</v>
      </c>
      <c r="SN20" s="300">
        <f t="shared" si="9"/>
        <v>0</v>
      </c>
      <c r="SO20" s="300">
        <f t="shared" si="9"/>
        <v>0</v>
      </c>
      <c r="SP20" s="300">
        <f t="shared" si="9"/>
        <v>0</v>
      </c>
      <c r="SQ20" s="300">
        <f t="shared" si="9"/>
        <v>0</v>
      </c>
      <c r="SR20" s="300">
        <f t="shared" si="9"/>
        <v>0</v>
      </c>
      <c r="SS20" s="300">
        <f t="shared" si="9"/>
        <v>0</v>
      </c>
      <c r="ST20" s="300">
        <f t="shared" si="9"/>
        <v>0</v>
      </c>
      <c r="SU20" s="300">
        <f t="shared" si="9"/>
        <v>0</v>
      </c>
      <c r="SV20" s="300">
        <f t="shared" si="9"/>
        <v>0</v>
      </c>
      <c r="SW20" s="300">
        <f t="shared" si="9"/>
        <v>0</v>
      </c>
      <c r="SX20" s="300">
        <f t="shared" si="9"/>
        <v>0</v>
      </c>
      <c r="SY20" s="300">
        <f t="shared" si="9"/>
        <v>0</v>
      </c>
      <c r="SZ20" s="300">
        <f t="shared" si="9"/>
        <v>0</v>
      </c>
      <c r="TA20" s="300">
        <f t="shared" si="9"/>
        <v>0</v>
      </c>
      <c r="TB20" s="300">
        <f t="shared" ref="TB20:VM20" si="10" xml:space="preserve"> IF( TB18 = 1, $F10, 0 )</f>
        <v>0</v>
      </c>
      <c r="TC20" s="300">
        <f t="shared" si="10"/>
        <v>0</v>
      </c>
      <c r="TD20" s="300">
        <f t="shared" si="10"/>
        <v>0</v>
      </c>
      <c r="TE20" s="300">
        <f t="shared" si="10"/>
        <v>0</v>
      </c>
      <c r="TF20" s="300">
        <f t="shared" si="10"/>
        <v>0</v>
      </c>
      <c r="TG20" s="300">
        <f t="shared" si="10"/>
        <v>0</v>
      </c>
      <c r="TH20" s="300">
        <f t="shared" si="10"/>
        <v>0</v>
      </c>
      <c r="TI20" s="300">
        <f t="shared" si="10"/>
        <v>0</v>
      </c>
      <c r="TJ20" s="300">
        <f t="shared" si="10"/>
        <v>0</v>
      </c>
      <c r="TK20" s="300">
        <f t="shared" si="10"/>
        <v>0</v>
      </c>
      <c r="TL20" s="300">
        <f t="shared" si="10"/>
        <v>0</v>
      </c>
      <c r="TM20" s="300">
        <f t="shared" si="10"/>
        <v>0</v>
      </c>
      <c r="TN20" s="300">
        <f t="shared" si="10"/>
        <v>0</v>
      </c>
      <c r="TO20" s="300">
        <f t="shared" si="10"/>
        <v>0</v>
      </c>
      <c r="TP20" s="300">
        <f t="shared" si="10"/>
        <v>0</v>
      </c>
      <c r="TQ20" s="300">
        <f t="shared" si="10"/>
        <v>0</v>
      </c>
      <c r="TR20" s="300">
        <f t="shared" si="10"/>
        <v>0</v>
      </c>
      <c r="TS20" s="300">
        <f t="shared" si="10"/>
        <v>0</v>
      </c>
      <c r="TT20" s="300">
        <f t="shared" si="10"/>
        <v>0</v>
      </c>
      <c r="TU20" s="300">
        <f t="shared" si="10"/>
        <v>0</v>
      </c>
      <c r="TV20" s="300">
        <f t="shared" si="10"/>
        <v>0</v>
      </c>
      <c r="TW20" s="300">
        <f t="shared" si="10"/>
        <v>0</v>
      </c>
      <c r="TX20" s="300">
        <f t="shared" si="10"/>
        <v>0</v>
      </c>
      <c r="TY20" s="300">
        <f t="shared" si="10"/>
        <v>0</v>
      </c>
      <c r="TZ20" s="300">
        <f t="shared" si="10"/>
        <v>0</v>
      </c>
      <c r="UA20" s="300">
        <f t="shared" si="10"/>
        <v>0</v>
      </c>
      <c r="UB20" s="300">
        <f t="shared" si="10"/>
        <v>0</v>
      </c>
      <c r="UC20" s="300">
        <f t="shared" si="10"/>
        <v>0</v>
      </c>
      <c r="UD20" s="300">
        <f t="shared" si="10"/>
        <v>0</v>
      </c>
      <c r="UE20" s="300">
        <f t="shared" si="10"/>
        <v>0</v>
      </c>
      <c r="UF20" s="300">
        <f t="shared" si="10"/>
        <v>0</v>
      </c>
      <c r="UG20" s="300">
        <f t="shared" si="10"/>
        <v>0</v>
      </c>
      <c r="UH20" s="300">
        <f t="shared" si="10"/>
        <v>0</v>
      </c>
      <c r="UI20" s="300">
        <f t="shared" si="10"/>
        <v>0</v>
      </c>
      <c r="UJ20" s="300">
        <f t="shared" si="10"/>
        <v>0</v>
      </c>
      <c r="UK20" s="300">
        <f t="shared" si="10"/>
        <v>0</v>
      </c>
      <c r="UL20" s="300">
        <f t="shared" si="10"/>
        <v>0</v>
      </c>
      <c r="UM20" s="300">
        <f t="shared" si="10"/>
        <v>0</v>
      </c>
      <c r="UN20" s="300">
        <f t="shared" si="10"/>
        <v>0</v>
      </c>
      <c r="UO20" s="300">
        <f t="shared" si="10"/>
        <v>0</v>
      </c>
      <c r="UP20" s="300">
        <f t="shared" si="10"/>
        <v>0</v>
      </c>
      <c r="UQ20" s="300">
        <f t="shared" si="10"/>
        <v>0</v>
      </c>
      <c r="UR20" s="300">
        <f t="shared" si="10"/>
        <v>0</v>
      </c>
      <c r="US20" s="300">
        <f t="shared" si="10"/>
        <v>0</v>
      </c>
      <c r="UT20" s="300">
        <f t="shared" si="10"/>
        <v>0</v>
      </c>
      <c r="UU20" s="300">
        <f t="shared" si="10"/>
        <v>0</v>
      </c>
      <c r="UV20" s="300">
        <f t="shared" si="10"/>
        <v>0</v>
      </c>
      <c r="UW20" s="300">
        <f t="shared" si="10"/>
        <v>0</v>
      </c>
      <c r="UX20" s="300">
        <f t="shared" si="10"/>
        <v>0</v>
      </c>
      <c r="UY20" s="300">
        <f t="shared" si="10"/>
        <v>0</v>
      </c>
      <c r="UZ20" s="300">
        <f t="shared" si="10"/>
        <v>0</v>
      </c>
      <c r="VA20" s="300">
        <f t="shared" si="10"/>
        <v>0</v>
      </c>
      <c r="VB20" s="300">
        <f t="shared" si="10"/>
        <v>0</v>
      </c>
      <c r="VC20" s="300">
        <f t="shared" si="10"/>
        <v>0</v>
      </c>
      <c r="VD20" s="300">
        <f t="shared" si="10"/>
        <v>0</v>
      </c>
      <c r="VE20" s="300">
        <f t="shared" si="10"/>
        <v>0</v>
      </c>
      <c r="VF20" s="300">
        <f t="shared" si="10"/>
        <v>0</v>
      </c>
      <c r="VG20" s="300">
        <f t="shared" si="10"/>
        <v>0</v>
      </c>
      <c r="VH20" s="300">
        <f t="shared" si="10"/>
        <v>0</v>
      </c>
      <c r="VI20" s="300">
        <f t="shared" si="10"/>
        <v>0</v>
      </c>
      <c r="VJ20" s="300">
        <f t="shared" si="10"/>
        <v>0</v>
      </c>
      <c r="VK20" s="300">
        <f t="shared" si="10"/>
        <v>0</v>
      </c>
      <c r="VL20" s="300">
        <f t="shared" si="10"/>
        <v>0</v>
      </c>
      <c r="VM20" s="300">
        <f t="shared" si="10"/>
        <v>0</v>
      </c>
      <c r="VN20" s="300">
        <f t="shared" ref="VN20:XY20" si="11" xml:space="preserve"> IF( VN18 = 1, $F10, 0 )</f>
        <v>0</v>
      </c>
      <c r="VO20" s="300">
        <f t="shared" si="11"/>
        <v>0</v>
      </c>
      <c r="VP20" s="300">
        <f t="shared" si="11"/>
        <v>0</v>
      </c>
      <c r="VQ20" s="300">
        <f t="shared" si="11"/>
        <v>0</v>
      </c>
      <c r="VR20" s="300">
        <f t="shared" si="11"/>
        <v>0</v>
      </c>
      <c r="VS20" s="300">
        <f t="shared" si="11"/>
        <v>0</v>
      </c>
      <c r="VT20" s="300">
        <f t="shared" si="11"/>
        <v>0</v>
      </c>
      <c r="VU20" s="300">
        <f t="shared" si="11"/>
        <v>0</v>
      </c>
      <c r="VV20" s="300">
        <f t="shared" si="11"/>
        <v>0</v>
      </c>
      <c r="VW20" s="300">
        <f t="shared" si="11"/>
        <v>0</v>
      </c>
      <c r="VX20" s="300">
        <f t="shared" si="11"/>
        <v>0</v>
      </c>
      <c r="VY20" s="300">
        <f t="shared" si="11"/>
        <v>0</v>
      </c>
      <c r="VZ20" s="300">
        <f t="shared" si="11"/>
        <v>0</v>
      </c>
      <c r="WA20" s="300">
        <f t="shared" si="11"/>
        <v>0</v>
      </c>
      <c r="WB20" s="300">
        <f t="shared" si="11"/>
        <v>0</v>
      </c>
      <c r="WC20" s="300">
        <f t="shared" si="11"/>
        <v>0</v>
      </c>
      <c r="WD20" s="300">
        <f t="shared" si="11"/>
        <v>0</v>
      </c>
      <c r="WE20" s="300">
        <f t="shared" si="11"/>
        <v>0</v>
      </c>
      <c r="WF20" s="300">
        <f t="shared" si="11"/>
        <v>0</v>
      </c>
      <c r="WG20" s="300">
        <f t="shared" si="11"/>
        <v>0</v>
      </c>
      <c r="WH20" s="300">
        <f t="shared" si="11"/>
        <v>0</v>
      </c>
      <c r="WI20" s="300">
        <f t="shared" si="11"/>
        <v>0</v>
      </c>
      <c r="WJ20" s="300">
        <f t="shared" si="11"/>
        <v>0</v>
      </c>
      <c r="WK20" s="300">
        <f t="shared" si="11"/>
        <v>0</v>
      </c>
      <c r="WL20" s="300">
        <f t="shared" si="11"/>
        <v>0</v>
      </c>
      <c r="WM20" s="300">
        <f t="shared" si="11"/>
        <v>0</v>
      </c>
      <c r="WN20" s="300">
        <f t="shared" si="11"/>
        <v>0</v>
      </c>
      <c r="WO20" s="300">
        <f t="shared" si="11"/>
        <v>0</v>
      </c>
      <c r="WP20" s="300">
        <f t="shared" si="11"/>
        <v>0</v>
      </c>
      <c r="WQ20" s="300">
        <f t="shared" si="11"/>
        <v>0</v>
      </c>
      <c r="WR20" s="300">
        <f t="shared" si="11"/>
        <v>0</v>
      </c>
      <c r="WS20" s="300">
        <f t="shared" si="11"/>
        <v>0</v>
      </c>
      <c r="WT20" s="300">
        <f t="shared" si="11"/>
        <v>0</v>
      </c>
      <c r="WU20" s="300">
        <f t="shared" si="11"/>
        <v>0</v>
      </c>
      <c r="WV20" s="300">
        <f t="shared" si="11"/>
        <v>0</v>
      </c>
      <c r="WW20" s="300">
        <f t="shared" si="11"/>
        <v>0</v>
      </c>
      <c r="WX20" s="300">
        <f t="shared" si="11"/>
        <v>0</v>
      </c>
      <c r="WY20" s="300">
        <f t="shared" si="11"/>
        <v>0</v>
      </c>
      <c r="WZ20" s="300">
        <f t="shared" si="11"/>
        <v>0</v>
      </c>
      <c r="XA20" s="300">
        <f t="shared" si="11"/>
        <v>0</v>
      </c>
      <c r="XB20" s="300">
        <f t="shared" si="11"/>
        <v>0</v>
      </c>
      <c r="XC20" s="300">
        <f t="shared" si="11"/>
        <v>0</v>
      </c>
      <c r="XD20" s="300">
        <f t="shared" si="11"/>
        <v>0</v>
      </c>
      <c r="XE20" s="300">
        <f t="shared" si="11"/>
        <v>0</v>
      </c>
      <c r="XF20" s="300">
        <f t="shared" si="11"/>
        <v>0</v>
      </c>
      <c r="XG20" s="300">
        <f t="shared" si="11"/>
        <v>0</v>
      </c>
      <c r="XH20" s="300">
        <f t="shared" si="11"/>
        <v>0</v>
      </c>
      <c r="XI20" s="300">
        <f t="shared" si="11"/>
        <v>0</v>
      </c>
      <c r="XJ20" s="300">
        <f t="shared" si="11"/>
        <v>0</v>
      </c>
      <c r="XK20" s="300">
        <f t="shared" si="11"/>
        <v>0</v>
      </c>
      <c r="XL20" s="300">
        <f t="shared" si="11"/>
        <v>0</v>
      </c>
      <c r="XM20" s="300">
        <f t="shared" si="11"/>
        <v>0</v>
      </c>
      <c r="XN20" s="300">
        <f t="shared" si="11"/>
        <v>0</v>
      </c>
      <c r="XO20" s="300">
        <f t="shared" si="11"/>
        <v>0</v>
      </c>
      <c r="XP20" s="300">
        <f t="shared" si="11"/>
        <v>0</v>
      </c>
      <c r="XQ20" s="300">
        <f t="shared" si="11"/>
        <v>0</v>
      </c>
      <c r="XR20" s="300">
        <f t="shared" si="11"/>
        <v>0</v>
      </c>
      <c r="XS20" s="300">
        <f t="shared" si="11"/>
        <v>0</v>
      </c>
      <c r="XT20" s="300">
        <f t="shared" si="11"/>
        <v>0</v>
      </c>
      <c r="XU20" s="300">
        <f t="shared" si="11"/>
        <v>0</v>
      </c>
      <c r="XV20" s="300">
        <f t="shared" si="11"/>
        <v>0</v>
      </c>
      <c r="XW20" s="300">
        <f t="shared" si="11"/>
        <v>0</v>
      </c>
      <c r="XX20" s="300">
        <f t="shared" si="11"/>
        <v>0</v>
      </c>
      <c r="XY20" s="300">
        <f t="shared" si="11"/>
        <v>0</v>
      </c>
      <c r="XZ20" s="300">
        <f t="shared" ref="XZ20:AAK20" si="12" xml:space="preserve"> IF( XZ18 = 1, $F10, 0 )</f>
        <v>0</v>
      </c>
      <c r="YA20" s="300">
        <f t="shared" si="12"/>
        <v>0</v>
      </c>
      <c r="YB20" s="300">
        <f t="shared" si="12"/>
        <v>0</v>
      </c>
      <c r="YC20" s="300">
        <f t="shared" si="12"/>
        <v>0</v>
      </c>
      <c r="YD20" s="300">
        <f t="shared" si="12"/>
        <v>0</v>
      </c>
      <c r="YE20" s="300">
        <f t="shared" si="12"/>
        <v>0</v>
      </c>
      <c r="YF20" s="300">
        <f t="shared" si="12"/>
        <v>0</v>
      </c>
      <c r="YG20" s="300">
        <f t="shared" si="12"/>
        <v>0</v>
      </c>
      <c r="YH20" s="300">
        <f t="shared" si="12"/>
        <v>0</v>
      </c>
      <c r="YI20" s="300">
        <f t="shared" si="12"/>
        <v>0</v>
      </c>
      <c r="YJ20" s="300">
        <f t="shared" si="12"/>
        <v>0</v>
      </c>
      <c r="YK20" s="300">
        <f t="shared" si="12"/>
        <v>0</v>
      </c>
      <c r="YL20" s="300">
        <f t="shared" si="12"/>
        <v>0</v>
      </c>
      <c r="YM20" s="300">
        <f t="shared" si="12"/>
        <v>0</v>
      </c>
      <c r="YN20" s="300">
        <f t="shared" si="12"/>
        <v>0</v>
      </c>
      <c r="YO20" s="300">
        <f t="shared" si="12"/>
        <v>0</v>
      </c>
      <c r="YP20" s="300">
        <f t="shared" si="12"/>
        <v>0</v>
      </c>
      <c r="YQ20" s="300">
        <f t="shared" si="12"/>
        <v>0</v>
      </c>
      <c r="YR20" s="300">
        <f t="shared" si="12"/>
        <v>0</v>
      </c>
      <c r="YS20" s="300">
        <f t="shared" si="12"/>
        <v>0</v>
      </c>
      <c r="YT20" s="300">
        <f t="shared" si="12"/>
        <v>0</v>
      </c>
      <c r="YU20" s="300">
        <f t="shared" si="12"/>
        <v>0</v>
      </c>
      <c r="YV20" s="300">
        <f t="shared" si="12"/>
        <v>0</v>
      </c>
      <c r="YW20" s="300">
        <f t="shared" si="12"/>
        <v>0</v>
      </c>
      <c r="YX20" s="300">
        <f t="shared" si="12"/>
        <v>0</v>
      </c>
      <c r="YY20" s="300">
        <f t="shared" si="12"/>
        <v>0</v>
      </c>
      <c r="YZ20" s="300">
        <f t="shared" si="12"/>
        <v>0</v>
      </c>
      <c r="ZA20" s="300">
        <f t="shared" si="12"/>
        <v>0</v>
      </c>
      <c r="ZB20" s="300">
        <f t="shared" si="12"/>
        <v>0</v>
      </c>
      <c r="ZC20" s="300">
        <f t="shared" si="12"/>
        <v>0</v>
      </c>
      <c r="ZD20" s="300">
        <f t="shared" si="12"/>
        <v>0</v>
      </c>
      <c r="ZE20" s="300">
        <f t="shared" si="12"/>
        <v>0</v>
      </c>
      <c r="ZF20" s="300">
        <f t="shared" si="12"/>
        <v>0</v>
      </c>
      <c r="ZG20" s="300">
        <f t="shared" si="12"/>
        <v>0</v>
      </c>
      <c r="ZH20" s="300">
        <f t="shared" si="12"/>
        <v>0</v>
      </c>
      <c r="ZI20" s="300">
        <f t="shared" si="12"/>
        <v>0</v>
      </c>
      <c r="ZJ20" s="300">
        <f t="shared" si="12"/>
        <v>0</v>
      </c>
      <c r="ZK20" s="300">
        <f t="shared" si="12"/>
        <v>0</v>
      </c>
      <c r="ZL20" s="300">
        <f t="shared" si="12"/>
        <v>0</v>
      </c>
      <c r="ZM20" s="300">
        <f t="shared" si="12"/>
        <v>0</v>
      </c>
      <c r="ZN20" s="300">
        <f t="shared" si="12"/>
        <v>0</v>
      </c>
      <c r="ZO20" s="300">
        <f t="shared" si="12"/>
        <v>0</v>
      </c>
      <c r="ZP20" s="300">
        <f t="shared" si="12"/>
        <v>0</v>
      </c>
      <c r="ZQ20" s="300">
        <f t="shared" si="12"/>
        <v>0</v>
      </c>
      <c r="ZR20" s="300">
        <f t="shared" si="12"/>
        <v>0</v>
      </c>
      <c r="ZS20" s="300">
        <f t="shared" si="12"/>
        <v>0</v>
      </c>
      <c r="ZT20" s="300">
        <f t="shared" si="12"/>
        <v>0</v>
      </c>
      <c r="ZU20" s="300">
        <f t="shared" si="12"/>
        <v>0</v>
      </c>
      <c r="ZV20" s="300">
        <f t="shared" si="12"/>
        <v>0</v>
      </c>
      <c r="ZW20" s="300">
        <f t="shared" si="12"/>
        <v>0</v>
      </c>
      <c r="ZX20" s="300">
        <f t="shared" si="12"/>
        <v>0</v>
      </c>
      <c r="ZY20" s="300">
        <f t="shared" si="12"/>
        <v>0</v>
      </c>
      <c r="ZZ20" s="300">
        <f t="shared" si="12"/>
        <v>0</v>
      </c>
      <c r="AAA20" s="300">
        <f t="shared" si="12"/>
        <v>0</v>
      </c>
      <c r="AAB20" s="300">
        <f t="shared" si="12"/>
        <v>0</v>
      </c>
      <c r="AAC20" s="300">
        <f t="shared" si="12"/>
        <v>0</v>
      </c>
      <c r="AAD20" s="300">
        <f t="shared" si="12"/>
        <v>0</v>
      </c>
      <c r="AAE20" s="300">
        <f t="shared" si="12"/>
        <v>0</v>
      </c>
      <c r="AAF20" s="300">
        <f t="shared" si="12"/>
        <v>0</v>
      </c>
      <c r="AAG20" s="300">
        <f t="shared" si="12"/>
        <v>0</v>
      </c>
      <c r="AAH20" s="300">
        <f t="shared" si="12"/>
        <v>0</v>
      </c>
      <c r="AAI20" s="300">
        <f t="shared" si="12"/>
        <v>0</v>
      </c>
      <c r="AAJ20" s="300">
        <f t="shared" si="12"/>
        <v>0</v>
      </c>
      <c r="AAK20" s="300">
        <f t="shared" si="12"/>
        <v>0</v>
      </c>
      <c r="AAL20" s="300">
        <f t="shared" ref="AAL20:ACW20" si="13" xml:space="preserve"> IF( AAL18 = 1, $F10, 0 )</f>
        <v>0</v>
      </c>
      <c r="AAM20" s="300">
        <f t="shared" si="13"/>
        <v>0</v>
      </c>
      <c r="AAN20" s="300">
        <f t="shared" si="13"/>
        <v>0</v>
      </c>
      <c r="AAO20" s="300">
        <f t="shared" si="13"/>
        <v>0</v>
      </c>
      <c r="AAP20" s="300">
        <f t="shared" si="13"/>
        <v>0</v>
      </c>
      <c r="AAQ20" s="300">
        <f t="shared" si="13"/>
        <v>0</v>
      </c>
      <c r="AAR20" s="300">
        <f t="shared" si="13"/>
        <v>0</v>
      </c>
      <c r="AAS20" s="300">
        <f t="shared" si="13"/>
        <v>0</v>
      </c>
      <c r="AAT20" s="300">
        <f t="shared" si="13"/>
        <v>0</v>
      </c>
      <c r="AAU20" s="300">
        <f t="shared" si="13"/>
        <v>0</v>
      </c>
      <c r="AAV20" s="300">
        <f t="shared" si="13"/>
        <v>0</v>
      </c>
      <c r="AAW20" s="300">
        <f t="shared" si="13"/>
        <v>0</v>
      </c>
      <c r="AAX20" s="300">
        <f t="shared" si="13"/>
        <v>0</v>
      </c>
      <c r="AAY20" s="300">
        <f t="shared" si="13"/>
        <v>0</v>
      </c>
      <c r="AAZ20" s="300">
        <f t="shared" si="13"/>
        <v>0</v>
      </c>
      <c r="ABA20" s="300">
        <f t="shared" si="13"/>
        <v>0</v>
      </c>
      <c r="ABB20" s="300">
        <f t="shared" si="13"/>
        <v>0</v>
      </c>
      <c r="ABC20" s="300">
        <f t="shared" si="13"/>
        <v>0</v>
      </c>
      <c r="ABD20" s="300">
        <f t="shared" si="13"/>
        <v>0</v>
      </c>
      <c r="ABE20" s="300">
        <f t="shared" si="13"/>
        <v>0</v>
      </c>
      <c r="ABF20" s="300">
        <f t="shared" si="13"/>
        <v>0</v>
      </c>
      <c r="ABG20" s="300">
        <f t="shared" si="13"/>
        <v>0</v>
      </c>
      <c r="ABH20" s="300">
        <f t="shared" si="13"/>
        <v>0</v>
      </c>
      <c r="ABI20" s="300">
        <f t="shared" si="13"/>
        <v>0</v>
      </c>
      <c r="ABJ20" s="300">
        <f t="shared" si="13"/>
        <v>0</v>
      </c>
      <c r="ABK20" s="300">
        <f t="shared" si="13"/>
        <v>0</v>
      </c>
      <c r="ABL20" s="300">
        <f t="shared" si="13"/>
        <v>0</v>
      </c>
      <c r="ABM20" s="300">
        <f t="shared" si="13"/>
        <v>0</v>
      </c>
      <c r="ABN20" s="300">
        <f t="shared" si="13"/>
        <v>0</v>
      </c>
      <c r="ABO20" s="300">
        <f t="shared" si="13"/>
        <v>0</v>
      </c>
      <c r="ABP20" s="300">
        <f t="shared" si="13"/>
        <v>0</v>
      </c>
      <c r="ABQ20" s="300">
        <f t="shared" si="13"/>
        <v>0</v>
      </c>
      <c r="ABR20" s="300">
        <f t="shared" si="13"/>
        <v>0</v>
      </c>
      <c r="ABS20" s="300">
        <f t="shared" si="13"/>
        <v>0</v>
      </c>
      <c r="ABT20" s="300">
        <f t="shared" si="13"/>
        <v>0</v>
      </c>
      <c r="ABU20" s="300">
        <f t="shared" si="13"/>
        <v>0</v>
      </c>
      <c r="ABV20" s="300">
        <f t="shared" si="13"/>
        <v>0</v>
      </c>
      <c r="ABW20" s="300">
        <f t="shared" si="13"/>
        <v>0</v>
      </c>
      <c r="ABX20" s="300">
        <f t="shared" si="13"/>
        <v>0</v>
      </c>
      <c r="ABY20" s="300">
        <f t="shared" si="13"/>
        <v>0</v>
      </c>
      <c r="ABZ20" s="300">
        <f t="shared" si="13"/>
        <v>0</v>
      </c>
      <c r="ACA20" s="300">
        <f t="shared" si="13"/>
        <v>0</v>
      </c>
      <c r="ACB20" s="300">
        <f t="shared" si="13"/>
        <v>0</v>
      </c>
      <c r="ACC20" s="300">
        <f t="shared" si="13"/>
        <v>0</v>
      </c>
      <c r="ACD20" s="300">
        <f t="shared" si="13"/>
        <v>0</v>
      </c>
      <c r="ACE20" s="300">
        <f t="shared" si="13"/>
        <v>0</v>
      </c>
      <c r="ACF20" s="300">
        <f t="shared" si="13"/>
        <v>0</v>
      </c>
      <c r="ACG20" s="300">
        <f t="shared" si="13"/>
        <v>0</v>
      </c>
      <c r="ACH20" s="300">
        <f t="shared" si="13"/>
        <v>0</v>
      </c>
      <c r="ACI20" s="300">
        <f t="shared" si="13"/>
        <v>0</v>
      </c>
      <c r="ACJ20" s="300">
        <f t="shared" si="13"/>
        <v>0</v>
      </c>
      <c r="ACK20" s="300">
        <f t="shared" si="13"/>
        <v>0</v>
      </c>
      <c r="ACL20" s="300">
        <f t="shared" si="13"/>
        <v>0</v>
      </c>
      <c r="ACM20" s="300">
        <f t="shared" si="13"/>
        <v>0</v>
      </c>
      <c r="ACN20" s="300">
        <f t="shared" si="13"/>
        <v>0</v>
      </c>
      <c r="ACO20" s="300">
        <f t="shared" si="13"/>
        <v>0</v>
      </c>
      <c r="ACP20" s="300">
        <f t="shared" si="13"/>
        <v>0</v>
      </c>
      <c r="ACQ20" s="300">
        <f t="shared" si="13"/>
        <v>0</v>
      </c>
      <c r="ACR20" s="300">
        <f t="shared" si="13"/>
        <v>0</v>
      </c>
      <c r="ACS20" s="300">
        <f t="shared" si="13"/>
        <v>0</v>
      </c>
      <c r="ACT20" s="300">
        <f t="shared" si="13"/>
        <v>0</v>
      </c>
      <c r="ACU20" s="300">
        <f t="shared" si="13"/>
        <v>0</v>
      </c>
      <c r="ACV20" s="300">
        <f t="shared" si="13"/>
        <v>0</v>
      </c>
      <c r="ACW20" s="300">
        <f t="shared" si="13"/>
        <v>0</v>
      </c>
      <c r="ACX20" s="300">
        <f t="shared" ref="ACX20:AFI20" si="14" xml:space="preserve"> IF( ACX18 = 1, $F10, 0 )</f>
        <v>0</v>
      </c>
      <c r="ACY20" s="300">
        <f t="shared" si="14"/>
        <v>0</v>
      </c>
      <c r="ACZ20" s="300">
        <f t="shared" si="14"/>
        <v>0</v>
      </c>
      <c r="ADA20" s="300">
        <f t="shared" si="14"/>
        <v>0</v>
      </c>
      <c r="ADB20" s="300">
        <f t="shared" si="14"/>
        <v>0</v>
      </c>
      <c r="ADC20" s="300">
        <f t="shared" si="14"/>
        <v>0</v>
      </c>
      <c r="ADD20" s="300">
        <f t="shared" si="14"/>
        <v>0</v>
      </c>
      <c r="ADE20" s="300">
        <f t="shared" si="14"/>
        <v>0</v>
      </c>
      <c r="ADF20" s="300">
        <f t="shared" si="14"/>
        <v>0</v>
      </c>
      <c r="ADG20" s="300">
        <f t="shared" si="14"/>
        <v>0</v>
      </c>
      <c r="ADH20" s="300">
        <f t="shared" si="14"/>
        <v>0</v>
      </c>
      <c r="ADI20" s="300">
        <f t="shared" si="14"/>
        <v>0</v>
      </c>
      <c r="ADJ20" s="300">
        <f t="shared" si="14"/>
        <v>0</v>
      </c>
      <c r="ADK20" s="300">
        <f t="shared" si="14"/>
        <v>0</v>
      </c>
      <c r="ADL20" s="300">
        <f t="shared" si="14"/>
        <v>0</v>
      </c>
      <c r="ADM20" s="300">
        <f t="shared" si="14"/>
        <v>0</v>
      </c>
      <c r="ADN20" s="300">
        <f t="shared" si="14"/>
        <v>0</v>
      </c>
      <c r="ADO20" s="300">
        <f t="shared" si="14"/>
        <v>0</v>
      </c>
      <c r="ADP20" s="300">
        <f t="shared" si="14"/>
        <v>0</v>
      </c>
      <c r="ADQ20" s="300">
        <f t="shared" si="14"/>
        <v>0</v>
      </c>
      <c r="ADR20" s="300">
        <f t="shared" si="14"/>
        <v>0</v>
      </c>
      <c r="ADS20" s="300">
        <f t="shared" si="14"/>
        <v>0</v>
      </c>
      <c r="ADT20" s="300">
        <f t="shared" si="14"/>
        <v>0</v>
      </c>
      <c r="ADU20" s="300">
        <f t="shared" si="14"/>
        <v>0</v>
      </c>
      <c r="ADV20" s="300">
        <f t="shared" si="14"/>
        <v>0</v>
      </c>
      <c r="ADW20" s="300">
        <f t="shared" si="14"/>
        <v>0</v>
      </c>
      <c r="ADX20" s="300">
        <f t="shared" si="14"/>
        <v>0</v>
      </c>
      <c r="ADY20" s="300">
        <f t="shared" si="14"/>
        <v>0</v>
      </c>
      <c r="ADZ20" s="300">
        <f t="shared" si="14"/>
        <v>0</v>
      </c>
      <c r="AEA20" s="300">
        <f t="shared" si="14"/>
        <v>0</v>
      </c>
      <c r="AEB20" s="300">
        <f t="shared" si="14"/>
        <v>0</v>
      </c>
      <c r="AEC20" s="300">
        <f t="shared" si="14"/>
        <v>0</v>
      </c>
      <c r="AED20" s="300">
        <f t="shared" si="14"/>
        <v>0</v>
      </c>
      <c r="AEE20" s="300">
        <f t="shared" si="14"/>
        <v>0</v>
      </c>
      <c r="AEF20" s="300">
        <f t="shared" si="14"/>
        <v>0</v>
      </c>
      <c r="AEG20" s="300">
        <f t="shared" si="14"/>
        <v>0</v>
      </c>
      <c r="AEH20" s="300">
        <f t="shared" si="14"/>
        <v>0</v>
      </c>
      <c r="AEI20" s="300">
        <f t="shared" si="14"/>
        <v>0</v>
      </c>
      <c r="AEJ20" s="300">
        <f t="shared" si="14"/>
        <v>0</v>
      </c>
      <c r="AEK20" s="300">
        <f t="shared" si="14"/>
        <v>0</v>
      </c>
      <c r="AEL20" s="300">
        <f t="shared" si="14"/>
        <v>0</v>
      </c>
      <c r="AEM20" s="300">
        <f t="shared" si="14"/>
        <v>0</v>
      </c>
      <c r="AEN20" s="300">
        <f t="shared" si="14"/>
        <v>0</v>
      </c>
      <c r="AEO20" s="300">
        <f t="shared" si="14"/>
        <v>0</v>
      </c>
      <c r="AEP20" s="300">
        <f t="shared" si="14"/>
        <v>0</v>
      </c>
      <c r="AEQ20" s="300">
        <f t="shared" si="14"/>
        <v>0</v>
      </c>
      <c r="AER20" s="300">
        <f t="shared" si="14"/>
        <v>0</v>
      </c>
      <c r="AES20" s="300">
        <f t="shared" si="14"/>
        <v>0</v>
      </c>
      <c r="AET20" s="300">
        <f t="shared" si="14"/>
        <v>0</v>
      </c>
      <c r="AEU20" s="300">
        <f t="shared" si="14"/>
        <v>0</v>
      </c>
      <c r="AEV20" s="300">
        <f t="shared" si="14"/>
        <v>0</v>
      </c>
      <c r="AEW20" s="300">
        <f t="shared" si="14"/>
        <v>0</v>
      </c>
      <c r="AEX20" s="300">
        <f t="shared" si="14"/>
        <v>0</v>
      </c>
      <c r="AEY20" s="300">
        <f t="shared" si="14"/>
        <v>0</v>
      </c>
      <c r="AEZ20" s="300">
        <f t="shared" si="14"/>
        <v>0</v>
      </c>
      <c r="AFA20" s="300">
        <f t="shared" si="14"/>
        <v>0</v>
      </c>
      <c r="AFB20" s="300">
        <f t="shared" si="14"/>
        <v>0</v>
      </c>
      <c r="AFC20" s="300">
        <f t="shared" si="14"/>
        <v>0</v>
      </c>
      <c r="AFD20" s="300">
        <f t="shared" si="14"/>
        <v>0</v>
      </c>
      <c r="AFE20" s="300">
        <f t="shared" si="14"/>
        <v>0</v>
      </c>
      <c r="AFF20" s="300">
        <f t="shared" si="14"/>
        <v>0</v>
      </c>
      <c r="AFG20" s="300">
        <f t="shared" si="14"/>
        <v>0</v>
      </c>
      <c r="AFH20" s="300">
        <f t="shared" si="14"/>
        <v>0</v>
      </c>
      <c r="AFI20" s="300">
        <f t="shared" si="14"/>
        <v>0</v>
      </c>
      <c r="AFJ20" s="300">
        <f t="shared" ref="AFJ20:AHU20" si="15" xml:space="preserve"> IF( AFJ18 = 1, $F10, 0 )</f>
        <v>0</v>
      </c>
      <c r="AFK20" s="300">
        <f t="shared" si="15"/>
        <v>0</v>
      </c>
      <c r="AFL20" s="300">
        <f t="shared" si="15"/>
        <v>0</v>
      </c>
      <c r="AFM20" s="300">
        <f t="shared" si="15"/>
        <v>0</v>
      </c>
      <c r="AFN20" s="300">
        <f t="shared" si="15"/>
        <v>0</v>
      </c>
      <c r="AFO20" s="300">
        <f t="shared" si="15"/>
        <v>0</v>
      </c>
      <c r="AFP20" s="300">
        <f t="shared" si="15"/>
        <v>0</v>
      </c>
      <c r="AFQ20" s="300">
        <f t="shared" si="15"/>
        <v>0</v>
      </c>
      <c r="AFR20" s="300">
        <f t="shared" si="15"/>
        <v>0</v>
      </c>
      <c r="AFS20" s="300">
        <f t="shared" si="15"/>
        <v>0</v>
      </c>
      <c r="AFT20" s="300">
        <f t="shared" si="15"/>
        <v>0</v>
      </c>
      <c r="AFU20" s="300">
        <f t="shared" si="15"/>
        <v>0</v>
      </c>
      <c r="AFV20" s="300">
        <f t="shared" si="15"/>
        <v>0</v>
      </c>
      <c r="AFW20" s="300">
        <f t="shared" si="15"/>
        <v>0</v>
      </c>
      <c r="AFX20" s="300">
        <f t="shared" si="15"/>
        <v>0</v>
      </c>
      <c r="AFY20" s="300">
        <f t="shared" si="15"/>
        <v>0</v>
      </c>
      <c r="AFZ20" s="300">
        <f t="shared" si="15"/>
        <v>0</v>
      </c>
      <c r="AGA20" s="300">
        <f t="shared" si="15"/>
        <v>0</v>
      </c>
      <c r="AGB20" s="300">
        <f t="shared" si="15"/>
        <v>0</v>
      </c>
      <c r="AGC20" s="300">
        <f t="shared" si="15"/>
        <v>0</v>
      </c>
      <c r="AGD20" s="300">
        <f t="shared" si="15"/>
        <v>0</v>
      </c>
      <c r="AGE20" s="300">
        <f t="shared" si="15"/>
        <v>0</v>
      </c>
      <c r="AGF20" s="300">
        <f t="shared" si="15"/>
        <v>0</v>
      </c>
      <c r="AGG20" s="300">
        <f t="shared" si="15"/>
        <v>0</v>
      </c>
      <c r="AGH20" s="300">
        <f t="shared" si="15"/>
        <v>0</v>
      </c>
      <c r="AGI20" s="300">
        <f t="shared" si="15"/>
        <v>0</v>
      </c>
      <c r="AGJ20" s="300">
        <f t="shared" si="15"/>
        <v>0</v>
      </c>
      <c r="AGK20" s="300">
        <f t="shared" si="15"/>
        <v>0</v>
      </c>
      <c r="AGL20" s="300">
        <f t="shared" si="15"/>
        <v>0</v>
      </c>
      <c r="AGM20" s="300">
        <f t="shared" si="15"/>
        <v>0</v>
      </c>
      <c r="AGN20" s="300">
        <f t="shared" si="15"/>
        <v>0</v>
      </c>
      <c r="AGO20" s="300">
        <f t="shared" si="15"/>
        <v>0</v>
      </c>
      <c r="AGP20" s="300">
        <f t="shared" si="15"/>
        <v>0</v>
      </c>
      <c r="AGQ20" s="300">
        <f t="shared" si="15"/>
        <v>0</v>
      </c>
      <c r="AGR20" s="300">
        <f t="shared" si="15"/>
        <v>0</v>
      </c>
      <c r="AGS20" s="300">
        <f t="shared" si="15"/>
        <v>0</v>
      </c>
      <c r="AGT20" s="300">
        <f t="shared" si="15"/>
        <v>0</v>
      </c>
      <c r="AGU20" s="300">
        <f t="shared" si="15"/>
        <v>0</v>
      </c>
      <c r="AGV20" s="300">
        <f t="shared" si="15"/>
        <v>0</v>
      </c>
      <c r="AGW20" s="300">
        <f t="shared" si="15"/>
        <v>0</v>
      </c>
      <c r="AGX20" s="300">
        <f t="shared" si="15"/>
        <v>0</v>
      </c>
      <c r="AGY20" s="300">
        <f t="shared" si="15"/>
        <v>0</v>
      </c>
      <c r="AGZ20" s="300">
        <f t="shared" si="15"/>
        <v>0</v>
      </c>
      <c r="AHA20" s="300">
        <f t="shared" si="15"/>
        <v>0</v>
      </c>
      <c r="AHB20" s="300">
        <f t="shared" si="15"/>
        <v>0</v>
      </c>
      <c r="AHC20" s="300">
        <f t="shared" si="15"/>
        <v>0</v>
      </c>
      <c r="AHD20" s="300">
        <f t="shared" si="15"/>
        <v>0</v>
      </c>
      <c r="AHE20" s="300">
        <f t="shared" si="15"/>
        <v>0</v>
      </c>
      <c r="AHF20" s="300">
        <f t="shared" si="15"/>
        <v>0</v>
      </c>
      <c r="AHG20" s="300">
        <f t="shared" si="15"/>
        <v>0</v>
      </c>
      <c r="AHH20" s="300">
        <f t="shared" si="15"/>
        <v>0</v>
      </c>
      <c r="AHI20" s="300">
        <f t="shared" si="15"/>
        <v>0</v>
      </c>
      <c r="AHJ20" s="300">
        <f t="shared" si="15"/>
        <v>0</v>
      </c>
      <c r="AHK20" s="300">
        <f t="shared" si="15"/>
        <v>0</v>
      </c>
      <c r="AHL20" s="300">
        <f t="shared" si="15"/>
        <v>0</v>
      </c>
      <c r="AHM20" s="300">
        <f t="shared" si="15"/>
        <v>0</v>
      </c>
      <c r="AHN20" s="300">
        <f t="shared" si="15"/>
        <v>0</v>
      </c>
      <c r="AHO20" s="300">
        <f t="shared" si="15"/>
        <v>0</v>
      </c>
      <c r="AHP20" s="300">
        <f t="shared" si="15"/>
        <v>0</v>
      </c>
      <c r="AHQ20" s="300">
        <f t="shared" si="15"/>
        <v>0</v>
      </c>
      <c r="AHR20" s="300">
        <f t="shared" si="15"/>
        <v>0</v>
      </c>
      <c r="AHS20" s="300">
        <f t="shared" si="15"/>
        <v>0</v>
      </c>
      <c r="AHT20" s="300">
        <f t="shared" si="15"/>
        <v>0</v>
      </c>
      <c r="AHU20" s="300">
        <f t="shared" si="15"/>
        <v>0</v>
      </c>
      <c r="AHV20" s="300">
        <f t="shared" ref="AHV20:AKG20" si="16" xml:space="preserve"> IF( AHV18 = 1, $F10, 0 )</f>
        <v>0</v>
      </c>
      <c r="AHW20" s="300">
        <f t="shared" si="16"/>
        <v>0</v>
      </c>
      <c r="AHX20" s="300">
        <f t="shared" si="16"/>
        <v>0</v>
      </c>
      <c r="AHY20" s="300">
        <f t="shared" si="16"/>
        <v>0</v>
      </c>
      <c r="AHZ20" s="300">
        <f t="shared" si="16"/>
        <v>0</v>
      </c>
      <c r="AIA20" s="300">
        <f t="shared" si="16"/>
        <v>0</v>
      </c>
      <c r="AIB20" s="300">
        <f t="shared" si="16"/>
        <v>0</v>
      </c>
      <c r="AIC20" s="300">
        <f t="shared" si="16"/>
        <v>0</v>
      </c>
      <c r="AID20" s="300">
        <f t="shared" si="16"/>
        <v>0</v>
      </c>
      <c r="AIE20" s="300">
        <f t="shared" si="16"/>
        <v>0</v>
      </c>
      <c r="AIF20" s="300">
        <f t="shared" si="16"/>
        <v>0</v>
      </c>
      <c r="AIG20" s="300">
        <f t="shared" si="16"/>
        <v>0</v>
      </c>
      <c r="AIH20" s="300">
        <f t="shared" si="16"/>
        <v>0</v>
      </c>
      <c r="AII20" s="300">
        <f t="shared" si="16"/>
        <v>0</v>
      </c>
      <c r="AIJ20" s="300">
        <f t="shared" si="16"/>
        <v>0</v>
      </c>
      <c r="AIK20" s="300">
        <f t="shared" si="16"/>
        <v>0</v>
      </c>
      <c r="AIL20" s="300">
        <f t="shared" si="16"/>
        <v>0</v>
      </c>
      <c r="AIM20" s="300">
        <f t="shared" si="16"/>
        <v>0</v>
      </c>
      <c r="AIN20" s="300">
        <f t="shared" si="16"/>
        <v>0</v>
      </c>
      <c r="AIO20" s="300">
        <f t="shared" si="16"/>
        <v>0</v>
      </c>
      <c r="AIP20" s="300">
        <f t="shared" si="16"/>
        <v>0</v>
      </c>
      <c r="AIQ20" s="300">
        <f t="shared" si="16"/>
        <v>0</v>
      </c>
      <c r="AIR20" s="300">
        <f t="shared" si="16"/>
        <v>0</v>
      </c>
      <c r="AIS20" s="300">
        <f t="shared" si="16"/>
        <v>0</v>
      </c>
      <c r="AIT20" s="300">
        <f t="shared" si="16"/>
        <v>0</v>
      </c>
      <c r="AIU20" s="300">
        <f t="shared" si="16"/>
        <v>0</v>
      </c>
      <c r="AIV20" s="300">
        <f t="shared" si="16"/>
        <v>0</v>
      </c>
      <c r="AIW20" s="300">
        <f t="shared" si="16"/>
        <v>0</v>
      </c>
      <c r="AIX20" s="300">
        <f t="shared" si="16"/>
        <v>0</v>
      </c>
      <c r="AIY20" s="300">
        <f t="shared" si="16"/>
        <v>0</v>
      </c>
      <c r="AIZ20" s="300">
        <f t="shared" si="16"/>
        <v>0</v>
      </c>
      <c r="AJA20" s="300">
        <f t="shared" si="16"/>
        <v>0</v>
      </c>
      <c r="AJB20" s="300">
        <f t="shared" si="16"/>
        <v>0</v>
      </c>
      <c r="AJC20" s="300">
        <f t="shared" si="16"/>
        <v>0</v>
      </c>
      <c r="AJD20" s="300">
        <f t="shared" si="16"/>
        <v>0</v>
      </c>
      <c r="AJE20" s="300">
        <f t="shared" si="16"/>
        <v>0</v>
      </c>
      <c r="AJF20" s="300">
        <f t="shared" si="16"/>
        <v>0</v>
      </c>
      <c r="AJG20" s="300">
        <f t="shared" si="16"/>
        <v>0</v>
      </c>
      <c r="AJH20" s="300">
        <f t="shared" si="16"/>
        <v>0</v>
      </c>
      <c r="AJI20" s="300">
        <f t="shared" si="16"/>
        <v>0</v>
      </c>
      <c r="AJJ20" s="300">
        <f t="shared" si="16"/>
        <v>0</v>
      </c>
      <c r="AJK20" s="300">
        <f t="shared" si="16"/>
        <v>0</v>
      </c>
      <c r="AJL20" s="300">
        <f t="shared" si="16"/>
        <v>0</v>
      </c>
      <c r="AJM20" s="300">
        <f t="shared" si="16"/>
        <v>0</v>
      </c>
      <c r="AJN20" s="300">
        <f t="shared" si="16"/>
        <v>0</v>
      </c>
      <c r="AJO20" s="300">
        <f t="shared" si="16"/>
        <v>0</v>
      </c>
      <c r="AJP20" s="300">
        <f t="shared" si="16"/>
        <v>0</v>
      </c>
      <c r="AJQ20" s="300">
        <f t="shared" si="16"/>
        <v>0</v>
      </c>
      <c r="AJR20" s="300">
        <f t="shared" si="16"/>
        <v>0</v>
      </c>
      <c r="AJS20" s="300">
        <f t="shared" si="16"/>
        <v>0</v>
      </c>
      <c r="AJT20" s="300">
        <f t="shared" si="16"/>
        <v>0</v>
      </c>
      <c r="AJU20" s="300">
        <f t="shared" si="16"/>
        <v>0</v>
      </c>
      <c r="AJV20" s="300">
        <f t="shared" si="16"/>
        <v>0</v>
      </c>
      <c r="AJW20" s="300">
        <f t="shared" si="16"/>
        <v>0</v>
      </c>
      <c r="AJX20" s="300">
        <f t="shared" si="16"/>
        <v>0</v>
      </c>
      <c r="AJY20" s="300">
        <f t="shared" si="16"/>
        <v>0</v>
      </c>
      <c r="AJZ20" s="300">
        <f t="shared" si="16"/>
        <v>0</v>
      </c>
      <c r="AKA20" s="300">
        <f t="shared" si="16"/>
        <v>0</v>
      </c>
      <c r="AKB20" s="300">
        <f t="shared" si="16"/>
        <v>0</v>
      </c>
      <c r="AKC20" s="300">
        <f t="shared" si="16"/>
        <v>0</v>
      </c>
      <c r="AKD20" s="300">
        <f t="shared" si="16"/>
        <v>0</v>
      </c>
      <c r="AKE20" s="300">
        <f t="shared" si="16"/>
        <v>0</v>
      </c>
      <c r="AKF20" s="300">
        <f t="shared" si="16"/>
        <v>0</v>
      </c>
      <c r="AKG20" s="300">
        <f t="shared" si="16"/>
        <v>0</v>
      </c>
      <c r="AKH20" s="300">
        <f t="shared" ref="AKH20:AMS20" si="17" xml:space="preserve"> IF( AKH18 = 1, $F10, 0 )</f>
        <v>0</v>
      </c>
      <c r="AKI20" s="300">
        <f t="shared" si="17"/>
        <v>0</v>
      </c>
      <c r="AKJ20" s="300">
        <f t="shared" si="17"/>
        <v>0</v>
      </c>
      <c r="AKK20" s="300">
        <f t="shared" si="17"/>
        <v>0</v>
      </c>
      <c r="AKL20" s="300">
        <f t="shared" si="17"/>
        <v>0</v>
      </c>
      <c r="AKM20" s="300">
        <f t="shared" si="17"/>
        <v>0</v>
      </c>
      <c r="AKN20" s="300">
        <f t="shared" si="17"/>
        <v>0</v>
      </c>
      <c r="AKO20" s="300">
        <f t="shared" si="17"/>
        <v>0</v>
      </c>
      <c r="AKP20" s="300">
        <f t="shared" si="17"/>
        <v>0</v>
      </c>
      <c r="AKQ20" s="300">
        <f t="shared" si="17"/>
        <v>0</v>
      </c>
      <c r="AKR20" s="300">
        <f t="shared" si="17"/>
        <v>0</v>
      </c>
      <c r="AKS20" s="300">
        <f t="shared" si="17"/>
        <v>0</v>
      </c>
      <c r="AKT20" s="300">
        <f t="shared" si="17"/>
        <v>0</v>
      </c>
      <c r="AKU20" s="300">
        <f t="shared" si="17"/>
        <v>0</v>
      </c>
      <c r="AKV20" s="300">
        <f t="shared" si="17"/>
        <v>0</v>
      </c>
      <c r="AKW20" s="300">
        <f t="shared" si="17"/>
        <v>0</v>
      </c>
      <c r="AKX20" s="300">
        <f t="shared" si="17"/>
        <v>0</v>
      </c>
      <c r="AKY20" s="300">
        <f t="shared" si="17"/>
        <v>0</v>
      </c>
      <c r="AKZ20" s="300">
        <f t="shared" si="17"/>
        <v>0</v>
      </c>
      <c r="ALA20" s="300">
        <f t="shared" si="17"/>
        <v>0</v>
      </c>
      <c r="ALB20" s="300">
        <f t="shared" si="17"/>
        <v>0</v>
      </c>
      <c r="ALC20" s="300">
        <f t="shared" si="17"/>
        <v>0</v>
      </c>
      <c r="ALD20" s="300">
        <f t="shared" si="17"/>
        <v>0</v>
      </c>
      <c r="ALE20" s="300">
        <f t="shared" si="17"/>
        <v>0</v>
      </c>
      <c r="ALF20" s="300">
        <f t="shared" si="17"/>
        <v>0</v>
      </c>
      <c r="ALG20" s="300">
        <f t="shared" si="17"/>
        <v>0</v>
      </c>
      <c r="ALH20" s="300">
        <f t="shared" si="17"/>
        <v>0</v>
      </c>
      <c r="ALI20" s="300">
        <f t="shared" si="17"/>
        <v>0</v>
      </c>
      <c r="ALJ20" s="300">
        <f t="shared" si="17"/>
        <v>0</v>
      </c>
      <c r="ALK20" s="300">
        <f t="shared" si="17"/>
        <v>0</v>
      </c>
      <c r="ALL20" s="300">
        <f t="shared" si="17"/>
        <v>0</v>
      </c>
      <c r="ALM20" s="300">
        <f t="shared" si="17"/>
        <v>0</v>
      </c>
      <c r="ALN20" s="300">
        <f t="shared" si="17"/>
        <v>0</v>
      </c>
      <c r="ALO20" s="300">
        <f t="shared" si="17"/>
        <v>0</v>
      </c>
      <c r="ALP20" s="300">
        <f t="shared" si="17"/>
        <v>0</v>
      </c>
      <c r="ALQ20" s="300">
        <f t="shared" si="17"/>
        <v>0</v>
      </c>
      <c r="ALR20" s="300">
        <f t="shared" si="17"/>
        <v>0</v>
      </c>
      <c r="ALS20" s="300">
        <f t="shared" si="17"/>
        <v>0</v>
      </c>
      <c r="ALT20" s="300">
        <f t="shared" si="17"/>
        <v>0</v>
      </c>
      <c r="ALU20" s="300">
        <f t="shared" si="17"/>
        <v>0</v>
      </c>
      <c r="ALV20" s="300">
        <f t="shared" si="17"/>
        <v>0</v>
      </c>
      <c r="ALW20" s="300">
        <f t="shared" si="17"/>
        <v>0</v>
      </c>
      <c r="ALX20" s="300">
        <f t="shared" si="17"/>
        <v>0</v>
      </c>
      <c r="ALY20" s="300">
        <f t="shared" si="17"/>
        <v>0</v>
      </c>
      <c r="ALZ20" s="300">
        <f t="shared" si="17"/>
        <v>0</v>
      </c>
      <c r="AMA20" s="300">
        <f t="shared" si="17"/>
        <v>0</v>
      </c>
      <c r="AMB20" s="300">
        <f t="shared" si="17"/>
        <v>0</v>
      </c>
      <c r="AMC20" s="300">
        <f t="shared" si="17"/>
        <v>0</v>
      </c>
      <c r="AMD20" s="300">
        <f t="shared" si="17"/>
        <v>0</v>
      </c>
      <c r="AME20" s="300">
        <f t="shared" si="17"/>
        <v>0</v>
      </c>
      <c r="AMF20" s="300">
        <f t="shared" si="17"/>
        <v>0</v>
      </c>
      <c r="AMG20" s="300">
        <f t="shared" si="17"/>
        <v>0</v>
      </c>
      <c r="AMH20" s="300">
        <f t="shared" si="17"/>
        <v>0</v>
      </c>
      <c r="AMI20" s="300">
        <f t="shared" si="17"/>
        <v>0</v>
      </c>
      <c r="AMJ20" s="300">
        <f t="shared" si="17"/>
        <v>0</v>
      </c>
      <c r="AMK20" s="300">
        <f t="shared" si="17"/>
        <v>0</v>
      </c>
      <c r="AML20" s="300">
        <f t="shared" si="17"/>
        <v>0</v>
      </c>
      <c r="AMM20" s="300">
        <f t="shared" si="17"/>
        <v>0</v>
      </c>
      <c r="AMN20" s="300">
        <f t="shared" si="17"/>
        <v>0</v>
      </c>
      <c r="AMO20" s="300">
        <f t="shared" si="17"/>
        <v>0</v>
      </c>
      <c r="AMP20" s="300">
        <f t="shared" si="17"/>
        <v>0</v>
      </c>
      <c r="AMQ20" s="300">
        <f t="shared" si="17"/>
        <v>0</v>
      </c>
      <c r="AMR20" s="300">
        <f t="shared" si="17"/>
        <v>0</v>
      </c>
      <c r="AMS20" s="300">
        <f t="shared" si="17"/>
        <v>0</v>
      </c>
      <c r="AMT20" s="300">
        <f t="shared" ref="AMT20:APE20" si="18" xml:space="preserve"> IF( AMT18 = 1, $F10, 0 )</f>
        <v>0</v>
      </c>
      <c r="AMU20" s="300">
        <f t="shared" si="18"/>
        <v>0</v>
      </c>
      <c r="AMV20" s="300">
        <f t="shared" si="18"/>
        <v>0</v>
      </c>
      <c r="AMW20" s="300">
        <f t="shared" si="18"/>
        <v>0</v>
      </c>
      <c r="AMX20" s="300">
        <f t="shared" si="18"/>
        <v>0</v>
      </c>
      <c r="AMY20" s="300">
        <f t="shared" si="18"/>
        <v>0</v>
      </c>
      <c r="AMZ20" s="300">
        <f t="shared" si="18"/>
        <v>0</v>
      </c>
      <c r="ANA20" s="300">
        <f t="shared" si="18"/>
        <v>0</v>
      </c>
      <c r="ANB20" s="300">
        <f t="shared" si="18"/>
        <v>0</v>
      </c>
      <c r="ANC20" s="300">
        <f t="shared" si="18"/>
        <v>0</v>
      </c>
      <c r="AND20" s="300">
        <f t="shared" si="18"/>
        <v>0</v>
      </c>
      <c r="ANE20" s="300">
        <f t="shared" si="18"/>
        <v>0</v>
      </c>
      <c r="ANF20" s="300">
        <f t="shared" si="18"/>
        <v>0</v>
      </c>
      <c r="ANG20" s="300">
        <f t="shared" si="18"/>
        <v>0</v>
      </c>
      <c r="ANH20" s="300">
        <f t="shared" si="18"/>
        <v>0</v>
      </c>
      <c r="ANI20" s="300">
        <f t="shared" si="18"/>
        <v>0</v>
      </c>
      <c r="ANJ20" s="300">
        <f t="shared" si="18"/>
        <v>0</v>
      </c>
      <c r="ANK20" s="300">
        <f t="shared" si="18"/>
        <v>0</v>
      </c>
      <c r="ANL20" s="300">
        <f t="shared" si="18"/>
        <v>0</v>
      </c>
      <c r="ANM20" s="300">
        <f t="shared" si="18"/>
        <v>0</v>
      </c>
      <c r="ANN20" s="300">
        <f t="shared" si="18"/>
        <v>0</v>
      </c>
      <c r="ANO20" s="300">
        <f t="shared" si="18"/>
        <v>0</v>
      </c>
      <c r="ANP20" s="300">
        <f t="shared" si="18"/>
        <v>0</v>
      </c>
      <c r="ANQ20" s="300">
        <f t="shared" si="18"/>
        <v>0</v>
      </c>
      <c r="ANR20" s="300">
        <f t="shared" si="18"/>
        <v>0</v>
      </c>
      <c r="ANS20" s="300">
        <f t="shared" si="18"/>
        <v>0</v>
      </c>
      <c r="ANT20" s="300">
        <f t="shared" si="18"/>
        <v>0</v>
      </c>
      <c r="ANU20" s="300">
        <f t="shared" si="18"/>
        <v>0</v>
      </c>
      <c r="ANV20" s="300">
        <f t="shared" si="18"/>
        <v>0</v>
      </c>
      <c r="ANW20" s="300">
        <f t="shared" si="18"/>
        <v>0</v>
      </c>
      <c r="ANX20" s="300">
        <f t="shared" si="18"/>
        <v>0</v>
      </c>
      <c r="ANY20" s="300">
        <f t="shared" si="18"/>
        <v>0</v>
      </c>
      <c r="ANZ20" s="300">
        <f t="shared" si="18"/>
        <v>0</v>
      </c>
      <c r="AOA20" s="300">
        <f t="shared" si="18"/>
        <v>0</v>
      </c>
      <c r="AOB20" s="300">
        <f t="shared" si="18"/>
        <v>0</v>
      </c>
      <c r="AOC20" s="300">
        <f t="shared" si="18"/>
        <v>0</v>
      </c>
      <c r="AOD20" s="300">
        <f t="shared" si="18"/>
        <v>0</v>
      </c>
      <c r="AOE20" s="300">
        <f t="shared" si="18"/>
        <v>0</v>
      </c>
      <c r="AOF20" s="300">
        <f t="shared" si="18"/>
        <v>0</v>
      </c>
      <c r="AOG20" s="300">
        <f t="shared" si="18"/>
        <v>0</v>
      </c>
      <c r="AOH20" s="300">
        <f t="shared" si="18"/>
        <v>0</v>
      </c>
      <c r="AOI20" s="300">
        <f t="shared" si="18"/>
        <v>0</v>
      </c>
      <c r="AOJ20" s="300">
        <f t="shared" si="18"/>
        <v>0</v>
      </c>
      <c r="AOK20" s="300">
        <f t="shared" si="18"/>
        <v>0</v>
      </c>
      <c r="AOL20" s="300">
        <f t="shared" si="18"/>
        <v>0</v>
      </c>
      <c r="AOM20" s="300">
        <f t="shared" si="18"/>
        <v>0</v>
      </c>
      <c r="AON20" s="300">
        <f t="shared" si="18"/>
        <v>0</v>
      </c>
      <c r="AOO20" s="300">
        <f t="shared" si="18"/>
        <v>0</v>
      </c>
      <c r="AOP20" s="300">
        <f t="shared" si="18"/>
        <v>0</v>
      </c>
      <c r="AOQ20" s="300">
        <f t="shared" si="18"/>
        <v>0</v>
      </c>
      <c r="AOR20" s="300">
        <f t="shared" si="18"/>
        <v>0</v>
      </c>
      <c r="AOS20" s="300">
        <f t="shared" si="18"/>
        <v>0</v>
      </c>
      <c r="AOT20" s="300">
        <f t="shared" si="18"/>
        <v>0</v>
      </c>
      <c r="AOU20" s="300">
        <f t="shared" si="18"/>
        <v>0</v>
      </c>
      <c r="AOV20" s="300">
        <f t="shared" si="18"/>
        <v>0</v>
      </c>
      <c r="AOW20" s="300">
        <f t="shared" si="18"/>
        <v>0</v>
      </c>
      <c r="AOX20" s="300">
        <f t="shared" si="18"/>
        <v>0</v>
      </c>
      <c r="AOY20" s="300">
        <f t="shared" si="18"/>
        <v>0</v>
      </c>
      <c r="AOZ20" s="300">
        <f t="shared" si="18"/>
        <v>0</v>
      </c>
      <c r="APA20" s="300">
        <f t="shared" si="18"/>
        <v>0</v>
      </c>
      <c r="APB20" s="300">
        <f t="shared" si="18"/>
        <v>0</v>
      </c>
      <c r="APC20" s="300">
        <f t="shared" si="18"/>
        <v>0</v>
      </c>
      <c r="APD20" s="300">
        <f t="shared" si="18"/>
        <v>0</v>
      </c>
      <c r="APE20" s="300">
        <f t="shared" si="18"/>
        <v>0</v>
      </c>
      <c r="APF20" s="300">
        <f t="shared" ref="APF20:ARQ20" si="19" xml:space="preserve"> IF( APF18 = 1, $F10, 0 )</f>
        <v>0</v>
      </c>
      <c r="APG20" s="300">
        <f t="shared" si="19"/>
        <v>0</v>
      </c>
      <c r="APH20" s="300">
        <f t="shared" si="19"/>
        <v>0</v>
      </c>
      <c r="API20" s="300">
        <f t="shared" si="19"/>
        <v>0</v>
      </c>
      <c r="APJ20" s="300">
        <f t="shared" si="19"/>
        <v>0</v>
      </c>
      <c r="APK20" s="300">
        <f t="shared" si="19"/>
        <v>0</v>
      </c>
      <c r="APL20" s="300">
        <f t="shared" si="19"/>
        <v>0</v>
      </c>
      <c r="APM20" s="300">
        <f t="shared" si="19"/>
        <v>0</v>
      </c>
      <c r="APN20" s="300">
        <f t="shared" si="19"/>
        <v>0</v>
      </c>
      <c r="APO20" s="300">
        <f t="shared" si="19"/>
        <v>0</v>
      </c>
      <c r="APP20" s="300">
        <f t="shared" si="19"/>
        <v>0</v>
      </c>
      <c r="APQ20" s="300">
        <f t="shared" si="19"/>
        <v>0</v>
      </c>
      <c r="APR20" s="300">
        <f t="shared" si="19"/>
        <v>0</v>
      </c>
      <c r="APS20" s="300">
        <f t="shared" si="19"/>
        <v>0</v>
      </c>
      <c r="APT20" s="300">
        <f t="shared" si="19"/>
        <v>0</v>
      </c>
      <c r="APU20" s="300">
        <f t="shared" si="19"/>
        <v>0</v>
      </c>
      <c r="APV20" s="300">
        <f t="shared" si="19"/>
        <v>0</v>
      </c>
      <c r="APW20" s="300">
        <f t="shared" si="19"/>
        <v>0</v>
      </c>
      <c r="APX20" s="300">
        <f t="shared" si="19"/>
        <v>0</v>
      </c>
      <c r="APY20" s="300">
        <f t="shared" si="19"/>
        <v>0</v>
      </c>
      <c r="APZ20" s="300">
        <f t="shared" si="19"/>
        <v>0</v>
      </c>
      <c r="AQA20" s="300">
        <f t="shared" si="19"/>
        <v>0</v>
      </c>
      <c r="AQB20" s="300">
        <f t="shared" si="19"/>
        <v>0</v>
      </c>
      <c r="AQC20" s="300">
        <f t="shared" si="19"/>
        <v>0</v>
      </c>
      <c r="AQD20" s="300">
        <f t="shared" si="19"/>
        <v>0</v>
      </c>
      <c r="AQE20" s="300">
        <f t="shared" si="19"/>
        <v>0</v>
      </c>
      <c r="AQF20" s="300">
        <f t="shared" si="19"/>
        <v>0</v>
      </c>
      <c r="AQG20" s="300">
        <f t="shared" si="19"/>
        <v>0</v>
      </c>
      <c r="AQH20" s="300">
        <f t="shared" si="19"/>
        <v>0</v>
      </c>
      <c r="AQI20" s="300">
        <f t="shared" si="19"/>
        <v>0</v>
      </c>
      <c r="AQJ20" s="300">
        <f t="shared" si="19"/>
        <v>0</v>
      </c>
      <c r="AQK20" s="300">
        <f t="shared" si="19"/>
        <v>0</v>
      </c>
      <c r="AQL20" s="300">
        <f t="shared" si="19"/>
        <v>0</v>
      </c>
      <c r="AQM20" s="300">
        <f t="shared" si="19"/>
        <v>0</v>
      </c>
      <c r="AQN20" s="300">
        <f t="shared" si="19"/>
        <v>0</v>
      </c>
      <c r="AQO20" s="300">
        <f t="shared" si="19"/>
        <v>0</v>
      </c>
      <c r="AQP20" s="300">
        <f t="shared" si="19"/>
        <v>0</v>
      </c>
      <c r="AQQ20" s="300">
        <f t="shared" si="19"/>
        <v>0</v>
      </c>
      <c r="AQR20" s="300">
        <f t="shared" si="19"/>
        <v>0</v>
      </c>
      <c r="AQS20" s="300">
        <f t="shared" si="19"/>
        <v>0</v>
      </c>
      <c r="AQT20" s="300">
        <f t="shared" si="19"/>
        <v>0</v>
      </c>
      <c r="AQU20" s="300">
        <f t="shared" si="19"/>
        <v>0</v>
      </c>
      <c r="AQV20" s="300">
        <f t="shared" si="19"/>
        <v>0</v>
      </c>
      <c r="AQW20" s="300">
        <f t="shared" si="19"/>
        <v>0</v>
      </c>
      <c r="AQX20" s="300">
        <f t="shared" si="19"/>
        <v>0</v>
      </c>
      <c r="AQY20" s="300">
        <f t="shared" si="19"/>
        <v>0</v>
      </c>
      <c r="AQZ20" s="300">
        <f t="shared" si="19"/>
        <v>0</v>
      </c>
      <c r="ARA20" s="300">
        <f t="shared" si="19"/>
        <v>0</v>
      </c>
      <c r="ARB20" s="300">
        <f t="shared" si="19"/>
        <v>0</v>
      </c>
      <c r="ARC20" s="300">
        <f t="shared" si="19"/>
        <v>0</v>
      </c>
      <c r="ARD20" s="300">
        <f t="shared" si="19"/>
        <v>0</v>
      </c>
      <c r="ARE20" s="300">
        <f t="shared" si="19"/>
        <v>0</v>
      </c>
      <c r="ARF20" s="300">
        <f t="shared" si="19"/>
        <v>0</v>
      </c>
      <c r="ARG20" s="300">
        <f t="shared" si="19"/>
        <v>0</v>
      </c>
      <c r="ARH20" s="300">
        <f t="shared" si="19"/>
        <v>0</v>
      </c>
      <c r="ARI20" s="300">
        <f t="shared" si="19"/>
        <v>0</v>
      </c>
      <c r="ARJ20" s="300">
        <f t="shared" si="19"/>
        <v>0</v>
      </c>
      <c r="ARK20" s="300">
        <f t="shared" si="19"/>
        <v>0</v>
      </c>
      <c r="ARL20" s="300">
        <f t="shared" si="19"/>
        <v>0</v>
      </c>
      <c r="ARM20" s="300">
        <f t="shared" si="19"/>
        <v>0</v>
      </c>
      <c r="ARN20" s="300">
        <f t="shared" si="19"/>
        <v>0</v>
      </c>
      <c r="ARO20" s="300">
        <f t="shared" si="19"/>
        <v>0</v>
      </c>
      <c r="ARP20" s="300">
        <f t="shared" si="19"/>
        <v>0</v>
      </c>
      <c r="ARQ20" s="300">
        <f t="shared" si="19"/>
        <v>0</v>
      </c>
      <c r="ARR20" s="300">
        <f t="shared" ref="ARR20:AUC20" si="20" xml:space="preserve"> IF( ARR18 = 1, $F10, 0 )</f>
        <v>0</v>
      </c>
      <c r="ARS20" s="300">
        <f t="shared" si="20"/>
        <v>0</v>
      </c>
      <c r="ART20" s="300">
        <f t="shared" si="20"/>
        <v>0</v>
      </c>
      <c r="ARU20" s="300">
        <f t="shared" si="20"/>
        <v>0</v>
      </c>
      <c r="ARV20" s="300">
        <f t="shared" si="20"/>
        <v>0</v>
      </c>
      <c r="ARW20" s="300">
        <f t="shared" si="20"/>
        <v>0</v>
      </c>
      <c r="ARX20" s="300">
        <f t="shared" si="20"/>
        <v>0</v>
      </c>
      <c r="ARY20" s="300">
        <f t="shared" si="20"/>
        <v>0</v>
      </c>
      <c r="ARZ20" s="300">
        <f t="shared" si="20"/>
        <v>0</v>
      </c>
      <c r="ASA20" s="300">
        <f t="shared" si="20"/>
        <v>0</v>
      </c>
      <c r="ASB20" s="300">
        <f t="shared" si="20"/>
        <v>0</v>
      </c>
      <c r="ASC20" s="300">
        <f t="shared" si="20"/>
        <v>0</v>
      </c>
      <c r="ASD20" s="300">
        <f t="shared" si="20"/>
        <v>0</v>
      </c>
      <c r="ASE20" s="300">
        <f t="shared" si="20"/>
        <v>0</v>
      </c>
      <c r="ASF20" s="300">
        <f t="shared" si="20"/>
        <v>0</v>
      </c>
      <c r="ASG20" s="300">
        <f t="shared" si="20"/>
        <v>0</v>
      </c>
      <c r="ASH20" s="300">
        <f t="shared" si="20"/>
        <v>0</v>
      </c>
      <c r="ASI20" s="300">
        <f t="shared" si="20"/>
        <v>0</v>
      </c>
      <c r="ASJ20" s="300">
        <f t="shared" si="20"/>
        <v>0</v>
      </c>
      <c r="ASK20" s="300">
        <f t="shared" si="20"/>
        <v>0</v>
      </c>
      <c r="ASL20" s="300">
        <f t="shared" si="20"/>
        <v>0</v>
      </c>
      <c r="ASM20" s="300">
        <f t="shared" si="20"/>
        <v>0</v>
      </c>
      <c r="ASN20" s="300">
        <f t="shared" si="20"/>
        <v>0</v>
      </c>
      <c r="ASO20" s="300">
        <f t="shared" si="20"/>
        <v>0</v>
      </c>
      <c r="ASP20" s="300">
        <f t="shared" si="20"/>
        <v>0</v>
      </c>
      <c r="ASQ20" s="300">
        <f t="shared" si="20"/>
        <v>0</v>
      </c>
      <c r="ASR20" s="300">
        <f t="shared" si="20"/>
        <v>0</v>
      </c>
      <c r="ASS20" s="300">
        <f t="shared" si="20"/>
        <v>0</v>
      </c>
      <c r="AST20" s="300">
        <f t="shared" si="20"/>
        <v>0</v>
      </c>
      <c r="ASU20" s="300">
        <f t="shared" si="20"/>
        <v>0</v>
      </c>
      <c r="ASV20" s="300">
        <f t="shared" si="20"/>
        <v>0</v>
      </c>
      <c r="ASW20" s="300">
        <f t="shared" si="20"/>
        <v>0</v>
      </c>
      <c r="ASX20" s="300">
        <f t="shared" si="20"/>
        <v>0</v>
      </c>
      <c r="ASY20" s="300">
        <f t="shared" si="20"/>
        <v>0</v>
      </c>
      <c r="ASZ20" s="300">
        <f t="shared" si="20"/>
        <v>0</v>
      </c>
      <c r="ATA20" s="300">
        <f t="shared" si="20"/>
        <v>0</v>
      </c>
      <c r="ATB20" s="300">
        <f t="shared" si="20"/>
        <v>0</v>
      </c>
      <c r="ATC20" s="300">
        <f t="shared" si="20"/>
        <v>0</v>
      </c>
      <c r="ATD20" s="300">
        <f t="shared" si="20"/>
        <v>0</v>
      </c>
      <c r="ATE20" s="300">
        <f t="shared" si="20"/>
        <v>0</v>
      </c>
      <c r="ATF20" s="300">
        <f t="shared" si="20"/>
        <v>0</v>
      </c>
      <c r="ATG20" s="300">
        <f t="shared" si="20"/>
        <v>0</v>
      </c>
      <c r="ATH20" s="300">
        <f t="shared" si="20"/>
        <v>0</v>
      </c>
      <c r="ATI20" s="300">
        <f t="shared" si="20"/>
        <v>0</v>
      </c>
      <c r="ATJ20" s="300">
        <f t="shared" si="20"/>
        <v>0</v>
      </c>
      <c r="ATK20" s="300">
        <f t="shared" si="20"/>
        <v>0</v>
      </c>
      <c r="ATL20" s="300">
        <f t="shared" si="20"/>
        <v>0</v>
      </c>
      <c r="ATM20" s="300">
        <f t="shared" si="20"/>
        <v>0</v>
      </c>
      <c r="ATN20" s="300">
        <f t="shared" si="20"/>
        <v>0</v>
      </c>
      <c r="ATO20" s="300">
        <f t="shared" si="20"/>
        <v>0</v>
      </c>
      <c r="ATP20" s="300">
        <f t="shared" si="20"/>
        <v>0</v>
      </c>
      <c r="ATQ20" s="300">
        <f t="shared" si="20"/>
        <v>0</v>
      </c>
      <c r="ATR20" s="300">
        <f t="shared" si="20"/>
        <v>0</v>
      </c>
      <c r="ATS20" s="300">
        <f t="shared" si="20"/>
        <v>0</v>
      </c>
      <c r="ATT20" s="300">
        <f t="shared" si="20"/>
        <v>0</v>
      </c>
      <c r="ATU20" s="300">
        <f t="shared" si="20"/>
        <v>0</v>
      </c>
      <c r="ATV20" s="300">
        <f t="shared" si="20"/>
        <v>0</v>
      </c>
      <c r="ATW20" s="300">
        <f t="shared" si="20"/>
        <v>0</v>
      </c>
      <c r="ATX20" s="300">
        <f t="shared" si="20"/>
        <v>0</v>
      </c>
      <c r="ATY20" s="300">
        <f t="shared" si="20"/>
        <v>0</v>
      </c>
      <c r="ATZ20" s="300">
        <f t="shared" si="20"/>
        <v>0</v>
      </c>
      <c r="AUA20" s="300">
        <f t="shared" si="20"/>
        <v>0</v>
      </c>
      <c r="AUB20" s="300">
        <f t="shared" si="20"/>
        <v>0</v>
      </c>
      <c r="AUC20" s="300">
        <f t="shared" si="20"/>
        <v>0</v>
      </c>
      <c r="AUD20" s="300">
        <f t="shared" ref="AUD20:AWO20" si="21" xml:space="preserve"> IF( AUD18 = 1, $F10, 0 )</f>
        <v>0</v>
      </c>
      <c r="AUE20" s="300">
        <f t="shared" si="21"/>
        <v>0</v>
      </c>
      <c r="AUF20" s="300">
        <f t="shared" si="21"/>
        <v>0</v>
      </c>
      <c r="AUG20" s="300">
        <f t="shared" si="21"/>
        <v>0</v>
      </c>
      <c r="AUH20" s="300">
        <f t="shared" si="21"/>
        <v>0</v>
      </c>
      <c r="AUI20" s="300">
        <f t="shared" si="21"/>
        <v>0</v>
      </c>
      <c r="AUJ20" s="300">
        <f t="shared" si="21"/>
        <v>0</v>
      </c>
      <c r="AUK20" s="300">
        <f t="shared" si="21"/>
        <v>0</v>
      </c>
      <c r="AUL20" s="300">
        <f t="shared" si="21"/>
        <v>0</v>
      </c>
      <c r="AUM20" s="300">
        <f t="shared" si="21"/>
        <v>0</v>
      </c>
      <c r="AUN20" s="300">
        <f t="shared" si="21"/>
        <v>0</v>
      </c>
      <c r="AUO20" s="300">
        <f t="shared" si="21"/>
        <v>0</v>
      </c>
      <c r="AUP20" s="300">
        <f t="shared" si="21"/>
        <v>0</v>
      </c>
      <c r="AUQ20" s="300">
        <f t="shared" si="21"/>
        <v>0</v>
      </c>
      <c r="AUR20" s="300">
        <f t="shared" si="21"/>
        <v>0</v>
      </c>
      <c r="AUS20" s="300">
        <f t="shared" si="21"/>
        <v>0</v>
      </c>
      <c r="AUT20" s="300">
        <f t="shared" si="21"/>
        <v>0</v>
      </c>
      <c r="AUU20" s="300">
        <f t="shared" si="21"/>
        <v>0</v>
      </c>
      <c r="AUV20" s="300">
        <f t="shared" si="21"/>
        <v>0</v>
      </c>
      <c r="AUW20" s="300">
        <f t="shared" si="21"/>
        <v>0</v>
      </c>
      <c r="AUX20" s="300">
        <f t="shared" si="21"/>
        <v>0</v>
      </c>
      <c r="AUY20" s="300">
        <f t="shared" si="21"/>
        <v>0</v>
      </c>
      <c r="AUZ20" s="300">
        <f t="shared" si="21"/>
        <v>0</v>
      </c>
      <c r="AVA20" s="300">
        <f t="shared" si="21"/>
        <v>0</v>
      </c>
      <c r="AVB20" s="300">
        <f t="shared" si="21"/>
        <v>0</v>
      </c>
      <c r="AVC20" s="300">
        <f t="shared" si="21"/>
        <v>0</v>
      </c>
      <c r="AVD20" s="300">
        <f t="shared" si="21"/>
        <v>0</v>
      </c>
      <c r="AVE20" s="300">
        <f t="shared" si="21"/>
        <v>0</v>
      </c>
      <c r="AVF20" s="300">
        <f t="shared" si="21"/>
        <v>0</v>
      </c>
      <c r="AVG20" s="300">
        <f t="shared" si="21"/>
        <v>0</v>
      </c>
      <c r="AVH20" s="300">
        <f t="shared" si="21"/>
        <v>0</v>
      </c>
      <c r="AVI20" s="300">
        <f t="shared" si="21"/>
        <v>0</v>
      </c>
      <c r="AVJ20" s="300">
        <f t="shared" si="21"/>
        <v>0</v>
      </c>
      <c r="AVK20" s="300">
        <f t="shared" si="21"/>
        <v>0</v>
      </c>
      <c r="AVL20" s="300">
        <f t="shared" si="21"/>
        <v>0</v>
      </c>
      <c r="AVM20" s="300">
        <f t="shared" si="21"/>
        <v>0</v>
      </c>
      <c r="AVN20" s="300">
        <f t="shared" si="21"/>
        <v>0</v>
      </c>
      <c r="AVO20" s="300">
        <f t="shared" si="21"/>
        <v>0</v>
      </c>
      <c r="AVP20" s="300">
        <f t="shared" si="21"/>
        <v>0</v>
      </c>
      <c r="AVQ20" s="300">
        <f t="shared" si="21"/>
        <v>0</v>
      </c>
      <c r="AVR20" s="300">
        <f t="shared" si="21"/>
        <v>0</v>
      </c>
      <c r="AVS20" s="300">
        <f t="shared" si="21"/>
        <v>0</v>
      </c>
      <c r="AVT20" s="300">
        <f t="shared" si="21"/>
        <v>0</v>
      </c>
      <c r="AVU20" s="300">
        <f t="shared" si="21"/>
        <v>0</v>
      </c>
      <c r="AVV20" s="300">
        <f t="shared" si="21"/>
        <v>0</v>
      </c>
      <c r="AVW20" s="300">
        <f t="shared" si="21"/>
        <v>0</v>
      </c>
      <c r="AVX20" s="300">
        <f t="shared" si="21"/>
        <v>0</v>
      </c>
      <c r="AVY20" s="300">
        <f t="shared" si="21"/>
        <v>0</v>
      </c>
      <c r="AVZ20" s="300">
        <f t="shared" si="21"/>
        <v>0</v>
      </c>
      <c r="AWA20" s="300">
        <f t="shared" si="21"/>
        <v>0</v>
      </c>
      <c r="AWB20" s="300">
        <f t="shared" si="21"/>
        <v>0</v>
      </c>
      <c r="AWC20" s="300">
        <f t="shared" si="21"/>
        <v>0</v>
      </c>
      <c r="AWD20" s="300">
        <f t="shared" si="21"/>
        <v>0</v>
      </c>
      <c r="AWE20" s="300">
        <f t="shared" si="21"/>
        <v>0</v>
      </c>
      <c r="AWF20" s="300">
        <f t="shared" si="21"/>
        <v>0</v>
      </c>
      <c r="AWG20" s="300">
        <f t="shared" si="21"/>
        <v>0</v>
      </c>
      <c r="AWH20" s="300">
        <f t="shared" si="21"/>
        <v>0</v>
      </c>
      <c r="AWI20" s="300">
        <f t="shared" si="21"/>
        <v>0</v>
      </c>
      <c r="AWJ20" s="300">
        <f t="shared" si="21"/>
        <v>0</v>
      </c>
      <c r="AWK20" s="300">
        <f t="shared" si="21"/>
        <v>0</v>
      </c>
      <c r="AWL20" s="300">
        <f t="shared" si="21"/>
        <v>0</v>
      </c>
      <c r="AWM20" s="300">
        <f t="shared" si="21"/>
        <v>0</v>
      </c>
      <c r="AWN20" s="300">
        <f t="shared" si="21"/>
        <v>0</v>
      </c>
      <c r="AWO20" s="300">
        <f t="shared" si="21"/>
        <v>0</v>
      </c>
      <c r="AWP20" s="300">
        <f t="shared" ref="AWP20:AZA20" si="22" xml:space="preserve"> IF( AWP18 = 1, $F10, 0 )</f>
        <v>0</v>
      </c>
      <c r="AWQ20" s="300">
        <f t="shared" si="22"/>
        <v>0</v>
      </c>
      <c r="AWR20" s="300">
        <f t="shared" si="22"/>
        <v>0</v>
      </c>
      <c r="AWS20" s="300">
        <f t="shared" si="22"/>
        <v>0</v>
      </c>
      <c r="AWT20" s="300">
        <f t="shared" si="22"/>
        <v>0</v>
      </c>
      <c r="AWU20" s="300">
        <f t="shared" si="22"/>
        <v>0</v>
      </c>
      <c r="AWV20" s="300">
        <f t="shared" si="22"/>
        <v>0</v>
      </c>
      <c r="AWW20" s="300">
        <f t="shared" si="22"/>
        <v>0</v>
      </c>
      <c r="AWX20" s="300">
        <f t="shared" si="22"/>
        <v>0</v>
      </c>
      <c r="AWY20" s="300">
        <f t="shared" si="22"/>
        <v>0</v>
      </c>
      <c r="AWZ20" s="300">
        <f t="shared" si="22"/>
        <v>0</v>
      </c>
      <c r="AXA20" s="300">
        <f t="shared" si="22"/>
        <v>0</v>
      </c>
      <c r="AXB20" s="300">
        <f t="shared" si="22"/>
        <v>0</v>
      </c>
      <c r="AXC20" s="300">
        <f t="shared" si="22"/>
        <v>0</v>
      </c>
      <c r="AXD20" s="300">
        <f t="shared" si="22"/>
        <v>0</v>
      </c>
      <c r="AXE20" s="300">
        <f t="shared" si="22"/>
        <v>0</v>
      </c>
      <c r="AXF20" s="300">
        <f t="shared" si="22"/>
        <v>0</v>
      </c>
      <c r="AXG20" s="300">
        <f t="shared" si="22"/>
        <v>0</v>
      </c>
      <c r="AXH20" s="300">
        <f t="shared" si="22"/>
        <v>0</v>
      </c>
      <c r="AXI20" s="300">
        <f t="shared" si="22"/>
        <v>0</v>
      </c>
      <c r="AXJ20" s="300">
        <f t="shared" si="22"/>
        <v>0</v>
      </c>
      <c r="AXK20" s="300">
        <f t="shared" si="22"/>
        <v>0</v>
      </c>
      <c r="AXL20" s="300">
        <f t="shared" si="22"/>
        <v>0</v>
      </c>
      <c r="AXM20" s="300">
        <f t="shared" si="22"/>
        <v>0</v>
      </c>
      <c r="AXN20" s="300">
        <f t="shared" si="22"/>
        <v>0</v>
      </c>
      <c r="AXO20" s="300">
        <f t="shared" si="22"/>
        <v>0</v>
      </c>
      <c r="AXP20" s="300">
        <f t="shared" si="22"/>
        <v>0</v>
      </c>
      <c r="AXQ20" s="300">
        <f t="shared" si="22"/>
        <v>0</v>
      </c>
      <c r="AXR20" s="300">
        <f t="shared" si="22"/>
        <v>0</v>
      </c>
      <c r="AXS20" s="300">
        <f t="shared" si="22"/>
        <v>0</v>
      </c>
      <c r="AXT20" s="300">
        <f t="shared" si="22"/>
        <v>0</v>
      </c>
      <c r="AXU20" s="300">
        <f t="shared" si="22"/>
        <v>0</v>
      </c>
      <c r="AXV20" s="300">
        <f t="shared" si="22"/>
        <v>0</v>
      </c>
      <c r="AXW20" s="300">
        <f t="shared" si="22"/>
        <v>0</v>
      </c>
      <c r="AXX20" s="300">
        <f t="shared" si="22"/>
        <v>0</v>
      </c>
      <c r="AXY20" s="300">
        <f t="shared" si="22"/>
        <v>0</v>
      </c>
      <c r="AXZ20" s="300">
        <f t="shared" si="22"/>
        <v>0</v>
      </c>
      <c r="AYA20" s="300">
        <f t="shared" si="22"/>
        <v>0</v>
      </c>
      <c r="AYB20" s="300">
        <f t="shared" si="22"/>
        <v>0</v>
      </c>
      <c r="AYC20" s="300">
        <f t="shared" si="22"/>
        <v>0</v>
      </c>
      <c r="AYD20" s="300">
        <f t="shared" si="22"/>
        <v>0</v>
      </c>
      <c r="AYE20" s="300">
        <f t="shared" si="22"/>
        <v>0</v>
      </c>
      <c r="AYF20" s="300">
        <f t="shared" si="22"/>
        <v>0</v>
      </c>
      <c r="AYG20" s="300">
        <f t="shared" si="22"/>
        <v>0</v>
      </c>
      <c r="AYH20" s="300">
        <f t="shared" si="22"/>
        <v>0</v>
      </c>
      <c r="AYI20" s="300">
        <f t="shared" si="22"/>
        <v>0</v>
      </c>
      <c r="AYJ20" s="300">
        <f t="shared" si="22"/>
        <v>0</v>
      </c>
      <c r="AYK20" s="300">
        <f t="shared" si="22"/>
        <v>0</v>
      </c>
      <c r="AYL20" s="300">
        <f t="shared" si="22"/>
        <v>0</v>
      </c>
      <c r="AYM20" s="300">
        <f t="shared" si="22"/>
        <v>0</v>
      </c>
      <c r="AYN20" s="300">
        <f t="shared" si="22"/>
        <v>0</v>
      </c>
      <c r="AYO20" s="300">
        <f t="shared" si="22"/>
        <v>0</v>
      </c>
      <c r="AYP20" s="300">
        <f t="shared" si="22"/>
        <v>0</v>
      </c>
      <c r="AYQ20" s="300">
        <f t="shared" si="22"/>
        <v>0</v>
      </c>
      <c r="AYR20" s="300">
        <f t="shared" si="22"/>
        <v>0</v>
      </c>
      <c r="AYS20" s="300">
        <f t="shared" si="22"/>
        <v>0</v>
      </c>
      <c r="AYT20" s="300">
        <f t="shared" si="22"/>
        <v>0</v>
      </c>
      <c r="AYU20" s="300">
        <f t="shared" si="22"/>
        <v>0</v>
      </c>
      <c r="AYV20" s="300">
        <f t="shared" si="22"/>
        <v>0</v>
      </c>
      <c r="AYW20" s="300">
        <f t="shared" si="22"/>
        <v>0</v>
      </c>
      <c r="AYX20" s="300">
        <f t="shared" si="22"/>
        <v>0</v>
      </c>
      <c r="AYY20" s="300">
        <f t="shared" si="22"/>
        <v>0</v>
      </c>
      <c r="AYZ20" s="300">
        <f t="shared" si="22"/>
        <v>0</v>
      </c>
      <c r="AZA20" s="300">
        <f t="shared" si="22"/>
        <v>0</v>
      </c>
      <c r="AZB20" s="300">
        <f t="shared" ref="AZB20:BBM20" si="23" xml:space="preserve"> IF( AZB18 = 1, $F10, 0 )</f>
        <v>0</v>
      </c>
      <c r="AZC20" s="300">
        <f t="shared" si="23"/>
        <v>0</v>
      </c>
      <c r="AZD20" s="300">
        <f t="shared" si="23"/>
        <v>0</v>
      </c>
      <c r="AZE20" s="300">
        <f t="shared" si="23"/>
        <v>0</v>
      </c>
      <c r="AZF20" s="300">
        <f t="shared" si="23"/>
        <v>0</v>
      </c>
      <c r="AZG20" s="300">
        <f t="shared" si="23"/>
        <v>0</v>
      </c>
      <c r="AZH20" s="300">
        <f t="shared" si="23"/>
        <v>0</v>
      </c>
      <c r="AZI20" s="300">
        <f t="shared" si="23"/>
        <v>0</v>
      </c>
      <c r="AZJ20" s="300">
        <f t="shared" si="23"/>
        <v>0</v>
      </c>
      <c r="AZK20" s="300">
        <f t="shared" si="23"/>
        <v>0</v>
      </c>
      <c r="AZL20" s="300">
        <f t="shared" si="23"/>
        <v>0</v>
      </c>
      <c r="AZM20" s="300">
        <f t="shared" si="23"/>
        <v>0</v>
      </c>
      <c r="AZN20" s="300">
        <f t="shared" si="23"/>
        <v>0</v>
      </c>
      <c r="AZO20" s="300">
        <f t="shared" si="23"/>
        <v>0</v>
      </c>
      <c r="AZP20" s="300">
        <f t="shared" si="23"/>
        <v>0</v>
      </c>
      <c r="AZQ20" s="300">
        <f t="shared" si="23"/>
        <v>0</v>
      </c>
      <c r="AZR20" s="300">
        <f t="shared" si="23"/>
        <v>0</v>
      </c>
      <c r="AZS20" s="300">
        <f t="shared" si="23"/>
        <v>0</v>
      </c>
      <c r="AZT20" s="300">
        <f t="shared" si="23"/>
        <v>0</v>
      </c>
      <c r="AZU20" s="300">
        <f t="shared" si="23"/>
        <v>0</v>
      </c>
      <c r="AZV20" s="300">
        <f t="shared" si="23"/>
        <v>0</v>
      </c>
      <c r="AZW20" s="300">
        <f t="shared" si="23"/>
        <v>0</v>
      </c>
      <c r="AZX20" s="300">
        <f t="shared" si="23"/>
        <v>0</v>
      </c>
      <c r="AZY20" s="300">
        <f t="shared" si="23"/>
        <v>0</v>
      </c>
      <c r="AZZ20" s="300">
        <f t="shared" si="23"/>
        <v>0</v>
      </c>
      <c r="BAA20" s="300">
        <f t="shared" si="23"/>
        <v>0</v>
      </c>
      <c r="BAB20" s="300">
        <f t="shared" si="23"/>
        <v>0</v>
      </c>
      <c r="BAC20" s="300">
        <f t="shared" si="23"/>
        <v>0</v>
      </c>
      <c r="BAD20" s="300">
        <f t="shared" si="23"/>
        <v>0</v>
      </c>
      <c r="BAE20" s="300">
        <f t="shared" si="23"/>
        <v>0</v>
      </c>
      <c r="BAF20" s="300">
        <f t="shared" si="23"/>
        <v>0</v>
      </c>
      <c r="BAG20" s="300">
        <f t="shared" si="23"/>
        <v>0</v>
      </c>
      <c r="BAH20" s="300">
        <f t="shared" si="23"/>
        <v>0</v>
      </c>
      <c r="BAI20" s="300">
        <f t="shared" si="23"/>
        <v>0</v>
      </c>
      <c r="BAJ20" s="300">
        <f t="shared" si="23"/>
        <v>0</v>
      </c>
      <c r="BAK20" s="300">
        <f t="shared" si="23"/>
        <v>0</v>
      </c>
      <c r="BAL20" s="300">
        <f t="shared" si="23"/>
        <v>0</v>
      </c>
      <c r="BAM20" s="300">
        <f t="shared" si="23"/>
        <v>0</v>
      </c>
      <c r="BAN20" s="300">
        <f t="shared" si="23"/>
        <v>0</v>
      </c>
      <c r="BAO20" s="300">
        <f t="shared" si="23"/>
        <v>0</v>
      </c>
      <c r="BAP20" s="300">
        <f t="shared" si="23"/>
        <v>0</v>
      </c>
      <c r="BAQ20" s="300">
        <f t="shared" si="23"/>
        <v>0</v>
      </c>
      <c r="BAR20" s="300">
        <f t="shared" si="23"/>
        <v>0</v>
      </c>
      <c r="BAS20" s="300">
        <f t="shared" si="23"/>
        <v>0</v>
      </c>
      <c r="BAT20" s="300">
        <f t="shared" si="23"/>
        <v>0</v>
      </c>
      <c r="BAU20" s="300">
        <f t="shared" si="23"/>
        <v>0</v>
      </c>
      <c r="BAV20" s="300">
        <f t="shared" si="23"/>
        <v>0</v>
      </c>
      <c r="BAW20" s="300">
        <f t="shared" si="23"/>
        <v>0</v>
      </c>
      <c r="BAX20" s="300">
        <f t="shared" si="23"/>
        <v>0</v>
      </c>
      <c r="BAY20" s="300">
        <f t="shared" si="23"/>
        <v>0</v>
      </c>
      <c r="BAZ20" s="300">
        <f t="shared" si="23"/>
        <v>0</v>
      </c>
      <c r="BBA20" s="300">
        <f t="shared" si="23"/>
        <v>0</v>
      </c>
      <c r="BBB20" s="300">
        <f t="shared" si="23"/>
        <v>0</v>
      </c>
      <c r="BBC20" s="300">
        <f t="shared" si="23"/>
        <v>0</v>
      </c>
      <c r="BBD20" s="300">
        <f t="shared" si="23"/>
        <v>0</v>
      </c>
      <c r="BBE20" s="300">
        <f t="shared" si="23"/>
        <v>0</v>
      </c>
      <c r="BBF20" s="300">
        <f t="shared" si="23"/>
        <v>0</v>
      </c>
      <c r="BBG20" s="300">
        <f t="shared" si="23"/>
        <v>0</v>
      </c>
      <c r="BBH20" s="300">
        <f t="shared" si="23"/>
        <v>0</v>
      </c>
      <c r="BBI20" s="300">
        <f t="shared" si="23"/>
        <v>0</v>
      </c>
      <c r="BBJ20" s="300">
        <f t="shared" si="23"/>
        <v>0</v>
      </c>
      <c r="BBK20" s="300">
        <f t="shared" si="23"/>
        <v>0</v>
      </c>
      <c r="BBL20" s="300">
        <f t="shared" si="23"/>
        <v>0</v>
      </c>
      <c r="BBM20" s="300">
        <f t="shared" si="23"/>
        <v>0</v>
      </c>
      <c r="BBN20" s="300">
        <f t="shared" ref="BBN20:BDY20" si="24" xml:space="preserve"> IF( BBN18 = 1, $F10, 0 )</f>
        <v>0</v>
      </c>
      <c r="BBO20" s="300">
        <f t="shared" si="24"/>
        <v>0</v>
      </c>
      <c r="BBP20" s="300">
        <f t="shared" si="24"/>
        <v>0</v>
      </c>
      <c r="BBQ20" s="300">
        <f t="shared" si="24"/>
        <v>0</v>
      </c>
      <c r="BBR20" s="300">
        <f t="shared" si="24"/>
        <v>0</v>
      </c>
      <c r="BBS20" s="300">
        <f t="shared" si="24"/>
        <v>0</v>
      </c>
      <c r="BBT20" s="300">
        <f t="shared" si="24"/>
        <v>0</v>
      </c>
      <c r="BBU20" s="300">
        <f t="shared" si="24"/>
        <v>0</v>
      </c>
      <c r="BBV20" s="300">
        <f t="shared" si="24"/>
        <v>0</v>
      </c>
      <c r="BBW20" s="300">
        <f t="shared" si="24"/>
        <v>0</v>
      </c>
      <c r="BBX20" s="300">
        <f t="shared" si="24"/>
        <v>0</v>
      </c>
      <c r="BBY20" s="300">
        <f t="shared" si="24"/>
        <v>0</v>
      </c>
      <c r="BBZ20" s="300">
        <f t="shared" si="24"/>
        <v>0</v>
      </c>
      <c r="BCA20" s="300">
        <f t="shared" si="24"/>
        <v>0</v>
      </c>
      <c r="BCB20" s="300">
        <f t="shared" si="24"/>
        <v>0</v>
      </c>
      <c r="BCC20" s="300">
        <f t="shared" si="24"/>
        <v>0</v>
      </c>
      <c r="BCD20" s="300">
        <f t="shared" si="24"/>
        <v>0</v>
      </c>
      <c r="BCE20" s="300">
        <f t="shared" si="24"/>
        <v>0</v>
      </c>
      <c r="BCF20" s="300">
        <f t="shared" si="24"/>
        <v>0</v>
      </c>
      <c r="BCG20" s="300">
        <f t="shared" si="24"/>
        <v>0</v>
      </c>
      <c r="BCH20" s="300">
        <f t="shared" si="24"/>
        <v>0</v>
      </c>
      <c r="BCI20" s="300">
        <f t="shared" si="24"/>
        <v>0</v>
      </c>
      <c r="BCJ20" s="300">
        <f t="shared" si="24"/>
        <v>0</v>
      </c>
      <c r="BCK20" s="300">
        <f t="shared" si="24"/>
        <v>0</v>
      </c>
      <c r="BCL20" s="300">
        <f t="shared" si="24"/>
        <v>0</v>
      </c>
      <c r="BCM20" s="300">
        <f t="shared" si="24"/>
        <v>0</v>
      </c>
      <c r="BCN20" s="300">
        <f t="shared" si="24"/>
        <v>0</v>
      </c>
      <c r="BCO20" s="300">
        <f t="shared" si="24"/>
        <v>0</v>
      </c>
      <c r="BCP20" s="300">
        <f t="shared" si="24"/>
        <v>0</v>
      </c>
      <c r="BCQ20" s="300">
        <f t="shared" si="24"/>
        <v>0</v>
      </c>
      <c r="BCR20" s="300">
        <f t="shared" si="24"/>
        <v>0</v>
      </c>
      <c r="BCS20" s="300">
        <f t="shared" si="24"/>
        <v>0</v>
      </c>
      <c r="BCT20" s="300">
        <f t="shared" si="24"/>
        <v>0</v>
      </c>
      <c r="BCU20" s="300">
        <f t="shared" si="24"/>
        <v>0</v>
      </c>
      <c r="BCV20" s="300">
        <f t="shared" si="24"/>
        <v>0</v>
      </c>
      <c r="BCW20" s="300">
        <f t="shared" si="24"/>
        <v>0</v>
      </c>
      <c r="BCX20" s="300">
        <f t="shared" si="24"/>
        <v>0</v>
      </c>
      <c r="BCY20" s="300">
        <f t="shared" si="24"/>
        <v>0</v>
      </c>
      <c r="BCZ20" s="300">
        <f t="shared" si="24"/>
        <v>0</v>
      </c>
      <c r="BDA20" s="300">
        <f t="shared" si="24"/>
        <v>0</v>
      </c>
      <c r="BDB20" s="300">
        <f t="shared" si="24"/>
        <v>0</v>
      </c>
      <c r="BDC20" s="300">
        <f t="shared" si="24"/>
        <v>0</v>
      </c>
      <c r="BDD20" s="300">
        <f t="shared" si="24"/>
        <v>0</v>
      </c>
      <c r="BDE20" s="300">
        <f t="shared" si="24"/>
        <v>0</v>
      </c>
      <c r="BDF20" s="300">
        <f t="shared" si="24"/>
        <v>0</v>
      </c>
      <c r="BDG20" s="300">
        <f t="shared" si="24"/>
        <v>0</v>
      </c>
      <c r="BDH20" s="300">
        <f t="shared" si="24"/>
        <v>0</v>
      </c>
      <c r="BDI20" s="300">
        <f t="shared" si="24"/>
        <v>0</v>
      </c>
      <c r="BDJ20" s="300">
        <f t="shared" si="24"/>
        <v>0</v>
      </c>
      <c r="BDK20" s="300">
        <f t="shared" si="24"/>
        <v>0</v>
      </c>
      <c r="BDL20" s="300">
        <f t="shared" si="24"/>
        <v>0</v>
      </c>
      <c r="BDM20" s="300">
        <f t="shared" si="24"/>
        <v>0</v>
      </c>
      <c r="BDN20" s="300">
        <f t="shared" si="24"/>
        <v>0</v>
      </c>
      <c r="BDO20" s="300">
        <f t="shared" si="24"/>
        <v>0</v>
      </c>
      <c r="BDP20" s="300">
        <f t="shared" si="24"/>
        <v>0</v>
      </c>
      <c r="BDQ20" s="300">
        <f t="shared" si="24"/>
        <v>0</v>
      </c>
      <c r="BDR20" s="300">
        <f t="shared" si="24"/>
        <v>0</v>
      </c>
      <c r="BDS20" s="300">
        <f t="shared" si="24"/>
        <v>0</v>
      </c>
      <c r="BDT20" s="300">
        <f t="shared" si="24"/>
        <v>0</v>
      </c>
      <c r="BDU20" s="300">
        <f t="shared" si="24"/>
        <v>0</v>
      </c>
      <c r="BDV20" s="300">
        <f t="shared" si="24"/>
        <v>0</v>
      </c>
      <c r="BDW20" s="300">
        <f t="shared" si="24"/>
        <v>0</v>
      </c>
      <c r="BDX20" s="300">
        <f t="shared" si="24"/>
        <v>0</v>
      </c>
      <c r="BDY20" s="300">
        <f t="shared" si="24"/>
        <v>0</v>
      </c>
      <c r="BDZ20" s="300">
        <f t="shared" ref="BDZ20:BGK20" si="25" xml:space="preserve"> IF( BDZ18 = 1, $F10, 0 )</f>
        <v>0</v>
      </c>
      <c r="BEA20" s="300">
        <f t="shared" si="25"/>
        <v>0</v>
      </c>
      <c r="BEB20" s="300">
        <f t="shared" si="25"/>
        <v>0</v>
      </c>
      <c r="BEC20" s="300">
        <f t="shared" si="25"/>
        <v>0</v>
      </c>
      <c r="BED20" s="300">
        <f t="shared" si="25"/>
        <v>0</v>
      </c>
      <c r="BEE20" s="300">
        <f t="shared" si="25"/>
        <v>0</v>
      </c>
      <c r="BEF20" s="300">
        <f t="shared" si="25"/>
        <v>0</v>
      </c>
      <c r="BEG20" s="300">
        <f t="shared" si="25"/>
        <v>0</v>
      </c>
      <c r="BEH20" s="300">
        <f t="shared" si="25"/>
        <v>0</v>
      </c>
      <c r="BEI20" s="300">
        <f t="shared" si="25"/>
        <v>0</v>
      </c>
      <c r="BEJ20" s="300">
        <f t="shared" si="25"/>
        <v>0</v>
      </c>
      <c r="BEK20" s="300">
        <f t="shared" si="25"/>
        <v>0</v>
      </c>
      <c r="BEL20" s="300">
        <f t="shared" si="25"/>
        <v>0</v>
      </c>
      <c r="BEM20" s="300">
        <f t="shared" si="25"/>
        <v>0</v>
      </c>
      <c r="BEN20" s="300">
        <f t="shared" si="25"/>
        <v>0</v>
      </c>
      <c r="BEO20" s="300">
        <f t="shared" si="25"/>
        <v>0</v>
      </c>
      <c r="BEP20" s="300">
        <f t="shared" si="25"/>
        <v>0</v>
      </c>
      <c r="BEQ20" s="300">
        <f t="shared" si="25"/>
        <v>0</v>
      </c>
      <c r="BER20" s="300">
        <f t="shared" si="25"/>
        <v>0</v>
      </c>
      <c r="BES20" s="300">
        <f t="shared" si="25"/>
        <v>0</v>
      </c>
      <c r="BET20" s="300">
        <f t="shared" si="25"/>
        <v>0</v>
      </c>
      <c r="BEU20" s="300">
        <f t="shared" si="25"/>
        <v>0</v>
      </c>
      <c r="BEV20" s="300">
        <f t="shared" si="25"/>
        <v>0</v>
      </c>
      <c r="BEW20" s="300">
        <f t="shared" si="25"/>
        <v>0</v>
      </c>
      <c r="BEX20" s="300">
        <f t="shared" si="25"/>
        <v>0</v>
      </c>
      <c r="BEY20" s="300">
        <f t="shared" si="25"/>
        <v>0</v>
      </c>
      <c r="BEZ20" s="300">
        <f t="shared" si="25"/>
        <v>0</v>
      </c>
      <c r="BFA20" s="300">
        <f t="shared" si="25"/>
        <v>0</v>
      </c>
      <c r="BFB20" s="300">
        <f t="shared" si="25"/>
        <v>0</v>
      </c>
      <c r="BFC20" s="300">
        <f t="shared" si="25"/>
        <v>0</v>
      </c>
      <c r="BFD20" s="300">
        <f t="shared" si="25"/>
        <v>0</v>
      </c>
      <c r="BFE20" s="300">
        <f t="shared" si="25"/>
        <v>0</v>
      </c>
      <c r="BFF20" s="300">
        <f t="shared" si="25"/>
        <v>0</v>
      </c>
      <c r="BFG20" s="300">
        <f t="shared" si="25"/>
        <v>0</v>
      </c>
      <c r="BFH20" s="300">
        <f t="shared" si="25"/>
        <v>0</v>
      </c>
      <c r="BFI20" s="300">
        <f t="shared" si="25"/>
        <v>0</v>
      </c>
      <c r="BFJ20" s="300">
        <f t="shared" si="25"/>
        <v>0</v>
      </c>
      <c r="BFK20" s="300">
        <f t="shared" si="25"/>
        <v>0</v>
      </c>
      <c r="BFL20" s="300">
        <f t="shared" si="25"/>
        <v>0</v>
      </c>
      <c r="BFM20" s="300">
        <f t="shared" si="25"/>
        <v>0</v>
      </c>
      <c r="BFN20" s="300">
        <f t="shared" si="25"/>
        <v>0</v>
      </c>
      <c r="BFO20" s="300">
        <f t="shared" si="25"/>
        <v>0</v>
      </c>
      <c r="BFP20" s="300">
        <f t="shared" si="25"/>
        <v>0</v>
      </c>
      <c r="BFQ20" s="300">
        <f t="shared" si="25"/>
        <v>0</v>
      </c>
      <c r="BFR20" s="300">
        <f t="shared" si="25"/>
        <v>0</v>
      </c>
      <c r="BFS20" s="300">
        <f t="shared" si="25"/>
        <v>0</v>
      </c>
      <c r="BFT20" s="300">
        <f t="shared" si="25"/>
        <v>0</v>
      </c>
      <c r="BFU20" s="300">
        <f t="shared" si="25"/>
        <v>0</v>
      </c>
      <c r="BFV20" s="300">
        <f t="shared" si="25"/>
        <v>0</v>
      </c>
      <c r="BFW20" s="300">
        <f t="shared" si="25"/>
        <v>0</v>
      </c>
      <c r="BFX20" s="300">
        <f t="shared" si="25"/>
        <v>0</v>
      </c>
      <c r="BFY20" s="300">
        <f t="shared" si="25"/>
        <v>0</v>
      </c>
      <c r="BFZ20" s="300">
        <f t="shared" si="25"/>
        <v>0</v>
      </c>
      <c r="BGA20" s="300">
        <f t="shared" si="25"/>
        <v>0</v>
      </c>
      <c r="BGB20" s="300">
        <f t="shared" si="25"/>
        <v>0</v>
      </c>
      <c r="BGC20" s="300">
        <f t="shared" si="25"/>
        <v>0</v>
      </c>
      <c r="BGD20" s="300">
        <f t="shared" si="25"/>
        <v>0</v>
      </c>
      <c r="BGE20" s="300">
        <f t="shared" si="25"/>
        <v>0</v>
      </c>
      <c r="BGF20" s="300">
        <f t="shared" si="25"/>
        <v>0</v>
      </c>
      <c r="BGG20" s="300">
        <f t="shared" si="25"/>
        <v>0</v>
      </c>
      <c r="BGH20" s="300">
        <f t="shared" si="25"/>
        <v>0</v>
      </c>
      <c r="BGI20" s="300">
        <f t="shared" si="25"/>
        <v>0</v>
      </c>
      <c r="BGJ20" s="300">
        <f t="shared" si="25"/>
        <v>0</v>
      </c>
      <c r="BGK20" s="300">
        <f t="shared" si="25"/>
        <v>0</v>
      </c>
      <c r="BGL20" s="300">
        <f t="shared" ref="BGL20:BIW20" si="26" xml:space="preserve"> IF( BGL18 = 1, $F10, 0 )</f>
        <v>0</v>
      </c>
      <c r="BGM20" s="300">
        <f t="shared" si="26"/>
        <v>0</v>
      </c>
      <c r="BGN20" s="300">
        <f t="shared" si="26"/>
        <v>0</v>
      </c>
      <c r="BGO20" s="300">
        <f t="shared" si="26"/>
        <v>0</v>
      </c>
      <c r="BGP20" s="300">
        <f t="shared" si="26"/>
        <v>0</v>
      </c>
      <c r="BGQ20" s="300">
        <f t="shared" si="26"/>
        <v>0</v>
      </c>
      <c r="BGR20" s="300">
        <f t="shared" si="26"/>
        <v>0</v>
      </c>
      <c r="BGS20" s="300">
        <f t="shared" si="26"/>
        <v>0</v>
      </c>
      <c r="BGT20" s="300">
        <f t="shared" si="26"/>
        <v>0</v>
      </c>
      <c r="BGU20" s="300">
        <f t="shared" si="26"/>
        <v>0</v>
      </c>
      <c r="BGV20" s="300">
        <f t="shared" si="26"/>
        <v>0</v>
      </c>
      <c r="BGW20" s="300">
        <f t="shared" si="26"/>
        <v>0</v>
      </c>
      <c r="BGX20" s="300">
        <f t="shared" si="26"/>
        <v>0</v>
      </c>
      <c r="BGY20" s="300">
        <f t="shared" si="26"/>
        <v>0</v>
      </c>
      <c r="BGZ20" s="300">
        <f t="shared" si="26"/>
        <v>0</v>
      </c>
      <c r="BHA20" s="300">
        <f t="shared" si="26"/>
        <v>0</v>
      </c>
      <c r="BHB20" s="300">
        <f t="shared" si="26"/>
        <v>0</v>
      </c>
      <c r="BHC20" s="300">
        <f t="shared" si="26"/>
        <v>0</v>
      </c>
      <c r="BHD20" s="300">
        <f t="shared" si="26"/>
        <v>0</v>
      </c>
      <c r="BHE20" s="300">
        <f t="shared" si="26"/>
        <v>0</v>
      </c>
      <c r="BHF20" s="300">
        <f t="shared" si="26"/>
        <v>0</v>
      </c>
      <c r="BHG20" s="300">
        <f t="shared" si="26"/>
        <v>0</v>
      </c>
      <c r="BHH20" s="300">
        <f t="shared" si="26"/>
        <v>0</v>
      </c>
      <c r="BHI20" s="300">
        <f t="shared" si="26"/>
        <v>0</v>
      </c>
      <c r="BHJ20" s="300">
        <f t="shared" si="26"/>
        <v>0</v>
      </c>
      <c r="BHK20" s="300">
        <f t="shared" si="26"/>
        <v>0</v>
      </c>
      <c r="BHL20" s="300">
        <f t="shared" si="26"/>
        <v>0</v>
      </c>
      <c r="BHM20" s="300">
        <f t="shared" si="26"/>
        <v>0</v>
      </c>
      <c r="BHN20" s="300">
        <f t="shared" si="26"/>
        <v>0</v>
      </c>
      <c r="BHO20" s="300">
        <f t="shared" si="26"/>
        <v>0</v>
      </c>
      <c r="BHP20" s="300">
        <f t="shared" si="26"/>
        <v>0</v>
      </c>
      <c r="BHQ20" s="300">
        <f t="shared" si="26"/>
        <v>0</v>
      </c>
      <c r="BHR20" s="300">
        <f t="shared" si="26"/>
        <v>0</v>
      </c>
      <c r="BHS20" s="300">
        <f t="shared" si="26"/>
        <v>0</v>
      </c>
      <c r="BHT20" s="300">
        <f t="shared" si="26"/>
        <v>0</v>
      </c>
      <c r="BHU20" s="300">
        <f t="shared" si="26"/>
        <v>0</v>
      </c>
      <c r="BHV20" s="300">
        <f t="shared" si="26"/>
        <v>0</v>
      </c>
      <c r="BHW20" s="300">
        <f t="shared" si="26"/>
        <v>0</v>
      </c>
      <c r="BHX20" s="300">
        <f t="shared" si="26"/>
        <v>0</v>
      </c>
      <c r="BHY20" s="300">
        <f t="shared" si="26"/>
        <v>0</v>
      </c>
      <c r="BHZ20" s="300">
        <f t="shared" si="26"/>
        <v>0</v>
      </c>
      <c r="BIA20" s="300">
        <f t="shared" si="26"/>
        <v>0</v>
      </c>
      <c r="BIB20" s="300">
        <f t="shared" si="26"/>
        <v>0</v>
      </c>
      <c r="BIC20" s="300">
        <f t="shared" si="26"/>
        <v>0</v>
      </c>
      <c r="BID20" s="300">
        <f t="shared" si="26"/>
        <v>0</v>
      </c>
      <c r="BIE20" s="300">
        <f t="shared" si="26"/>
        <v>0</v>
      </c>
      <c r="BIF20" s="300">
        <f t="shared" si="26"/>
        <v>0</v>
      </c>
      <c r="BIG20" s="300">
        <f t="shared" si="26"/>
        <v>0</v>
      </c>
      <c r="BIH20" s="300">
        <f t="shared" si="26"/>
        <v>0</v>
      </c>
      <c r="BII20" s="300">
        <f t="shared" si="26"/>
        <v>0</v>
      </c>
      <c r="BIJ20" s="300">
        <f t="shared" si="26"/>
        <v>0</v>
      </c>
      <c r="BIK20" s="300">
        <f t="shared" si="26"/>
        <v>0</v>
      </c>
      <c r="BIL20" s="300">
        <f t="shared" si="26"/>
        <v>0</v>
      </c>
      <c r="BIM20" s="300">
        <f t="shared" si="26"/>
        <v>0</v>
      </c>
      <c r="BIN20" s="300">
        <f t="shared" si="26"/>
        <v>0</v>
      </c>
      <c r="BIO20" s="300">
        <f t="shared" si="26"/>
        <v>0</v>
      </c>
      <c r="BIP20" s="300">
        <f t="shared" si="26"/>
        <v>0</v>
      </c>
      <c r="BIQ20" s="300">
        <f t="shared" si="26"/>
        <v>0</v>
      </c>
      <c r="BIR20" s="300">
        <f t="shared" si="26"/>
        <v>0</v>
      </c>
      <c r="BIS20" s="300">
        <f t="shared" si="26"/>
        <v>0</v>
      </c>
      <c r="BIT20" s="300">
        <f t="shared" si="26"/>
        <v>0</v>
      </c>
      <c r="BIU20" s="300">
        <f t="shared" si="26"/>
        <v>0</v>
      </c>
      <c r="BIV20" s="300">
        <f t="shared" si="26"/>
        <v>0</v>
      </c>
      <c r="BIW20" s="300">
        <f t="shared" si="26"/>
        <v>0</v>
      </c>
      <c r="BIX20" s="300">
        <f t="shared" ref="BIX20:BLI20" si="27" xml:space="preserve"> IF( BIX18 = 1, $F10, 0 )</f>
        <v>0</v>
      </c>
      <c r="BIY20" s="300">
        <f t="shared" si="27"/>
        <v>0</v>
      </c>
      <c r="BIZ20" s="300">
        <f t="shared" si="27"/>
        <v>0</v>
      </c>
      <c r="BJA20" s="300">
        <f t="shared" si="27"/>
        <v>0</v>
      </c>
      <c r="BJB20" s="300">
        <f t="shared" si="27"/>
        <v>0</v>
      </c>
      <c r="BJC20" s="300">
        <f t="shared" si="27"/>
        <v>0</v>
      </c>
      <c r="BJD20" s="300">
        <f t="shared" si="27"/>
        <v>0</v>
      </c>
      <c r="BJE20" s="300">
        <f t="shared" si="27"/>
        <v>0</v>
      </c>
      <c r="BJF20" s="300">
        <f t="shared" si="27"/>
        <v>0</v>
      </c>
      <c r="BJG20" s="300">
        <f t="shared" si="27"/>
        <v>0</v>
      </c>
      <c r="BJH20" s="300">
        <f t="shared" si="27"/>
        <v>0</v>
      </c>
      <c r="BJI20" s="300">
        <f t="shared" si="27"/>
        <v>0</v>
      </c>
      <c r="BJJ20" s="300">
        <f t="shared" si="27"/>
        <v>0</v>
      </c>
      <c r="BJK20" s="300">
        <f t="shared" si="27"/>
        <v>0</v>
      </c>
      <c r="BJL20" s="300">
        <f t="shared" si="27"/>
        <v>0</v>
      </c>
      <c r="BJM20" s="300">
        <f t="shared" si="27"/>
        <v>0</v>
      </c>
      <c r="BJN20" s="300">
        <f t="shared" si="27"/>
        <v>0</v>
      </c>
      <c r="BJO20" s="300">
        <f t="shared" si="27"/>
        <v>0</v>
      </c>
      <c r="BJP20" s="300">
        <f t="shared" si="27"/>
        <v>0</v>
      </c>
      <c r="BJQ20" s="300">
        <f t="shared" si="27"/>
        <v>0</v>
      </c>
      <c r="BJR20" s="300">
        <f t="shared" si="27"/>
        <v>0</v>
      </c>
      <c r="BJS20" s="300">
        <f t="shared" si="27"/>
        <v>0</v>
      </c>
      <c r="BJT20" s="300">
        <f t="shared" si="27"/>
        <v>0</v>
      </c>
      <c r="BJU20" s="300">
        <f t="shared" si="27"/>
        <v>0</v>
      </c>
      <c r="BJV20" s="300">
        <f t="shared" si="27"/>
        <v>0</v>
      </c>
      <c r="BJW20" s="300">
        <f t="shared" si="27"/>
        <v>0</v>
      </c>
      <c r="BJX20" s="300">
        <f t="shared" si="27"/>
        <v>0</v>
      </c>
      <c r="BJY20" s="300">
        <f t="shared" si="27"/>
        <v>0</v>
      </c>
      <c r="BJZ20" s="300">
        <f t="shared" si="27"/>
        <v>0</v>
      </c>
      <c r="BKA20" s="300">
        <f t="shared" si="27"/>
        <v>0</v>
      </c>
      <c r="BKB20" s="300">
        <f t="shared" si="27"/>
        <v>0</v>
      </c>
      <c r="BKC20" s="300">
        <f t="shared" si="27"/>
        <v>0</v>
      </c>
      <c r="BKD20" s="300">
        <f t="shared" si="27"/>
        <v>0</v>
      </c>
      <c r="BKE20" s="300">
        <f t="shared" si="27"/>
        <v>0</v>
      </c>
      <c r="BKF20" s="300">
        <f t="shared" si="27"/>
        <v>0</v>
      </c>
      <c r="BKG20" s="300">
        <f t="shared" si="27"/>
        <v>0</v>
      </c>
      <c r="BKH20" s="300">
        <f t="shared" si="27"/>
        <v>0</v>
      </c>
      <c r="BKI20" s="300">
        <f t="shared" si="27"/>
        <v>0</v>
      </c>
      <c r="BKJ20" s="300">
        <f t="shared" si="27"/>
        <v>0</v>
      </c>
      <c r="BKK20" s="300">
        <f t="shared" si="27"/>
        <v>0</v>
      </c>
      <c r="BKL20" s="300">
        <f t="shared" si="27"/>
        <v>0</v>
      </c>
      <c r="BKM20" s="300">
        <f t="shared" si="27"/>
        <v>0</v>
      </c>
      <c r="BKN20" s="300">
        <f t="shared" si="27"/>
        <v>0</v>
      </c>
      <c r="BKO20" s="300">
        <f t="shared" si="27"/>
        <v>0</v>
      </c>
      <c r="BKP20" s="300">
        <f t="shared" si="27"/>
        <v>0</v>
      </c>
      <c r="BKQ20" s="300">
        <f t="shared" si="27"/>
        <v>0</v>
      </c>
      <c r="BKR20" s="300">
        <f t="shared" si="27"/>
        <v>0</v>
      </c>
      <c r="BKS20" s="300">
        <f t="shared" si="27"/>
        <v>0</v>
      </c>
      <c r="BKT20" s="300">
        <f t="shared" si="27"/>
        <v>0</v>
      </c>
      <c r="BKU20" s="300">
        <f t="shared" si="27"/>
        <v>0</v>
      </c>
      <c r="BKV20" s="300">
        <f t="shared" si="27"/>
        <v>0</v>
      </c>
      <c r="BKW20" s="300">
        <f t="shared" si="27"/>
        <v>0</v>
      </c>
      <c r="BKX20" s="300">
        <f t="shared" si="27"/>
        <v>0</v>
      </c>
      <c r="BKY20" s="300">
        <f t="shared" si="27"/>
        <v>0</v>
      </c>
      <c r="BKZ20" s="300">
        <f t="shared" si="27"/>
        <v>0</v>
      </c>
      <c r="BLA20" s="300">
        <f t="shared" si="27"/>
        <v>0</v>
      </c>
      <c r="BLB20" s="300">
        <f t="shared" si="27"/>
        <v>0</v>
      </c>
      <c r="BLC20" s="300">
        <f t="shared" si="27"/>
        <v>0</v>
      </c>
      <c r="BLD20" s="300">
        <f t="shared" si="27"/>
        <v>0</v>
      </c>
      <c r="BLE20" s="300">
        <f t="shared" si="27"/>
        <v>0</v>
      </c>
      <c r="BLF20" s="300">
        <f t="shared" si="27"/>
        <v>0</v>
      </c>
      <c r="BLG20" s="300">
        <f t="shared" si="27"/>
        <v>0</v>
      </c>
      <c r="BLH20" s="300">
        <f t="shared" si="27"/>
        <v>0</v>
      </c>
      <c r="BLI20" s="300">
        <f t="shared" si="27"/>
        <v>0</v>
      </c>
      <c r="BLJ20" s="300">
        <f t="shared" ref="BLJ20:BNU20" si="28" xml:space="preserve"> IF( BLJ18 = 1, $F10, 0 )</f>
        <v>0</v>
      </c>
      <c r="BLK20" s="300">
        <f t="shared" si="28"/>
        <v>0</v>
      </c>
      <c r="BLL20" s="300">
        <f t="shared" si="28"/>
        <v>0</v>
      </c>
      <c r="BLM20" s="300">
        <f t="shared" si="28"/>
        <v>0</v>
      </c>
      <c r="BLN20" s="300">
        <f t="shared" si="28"/>
        <v>0</v>
      </c>
      <c r="BLO20" s="300">
        <f t="shared" si="28"/>
        <v>0</v>
      </c>
      <c r="BLP20" s="300">
        <f t="shared" si="28"/>
        <v>0</v>
      </c>
      <c r="BLQ20" s="300">
        <f t="shared" si="28"/>
        <v>0</v>
      </c>
      <c r="BLR20" s="300">
        <f t="shared" si="28"/>
        <v>0</v>
      </c>
      <c r="BLS20" s="300">
        <f t="shared" si="28"/>
        <v>0</v>
      </c>
      <c r="BLT20" s="300">
        <f t="shared" si="28"/>
        <v>0</v>
      </c>
      <c r="BLU20" s="300">
        <f t="shared" si="28"/>
        <v>0</v>
      </c>
      <c r="BLV20" s="300">
        <f t="shared" si="28"/>
        <v>0</v>
      </c>
      <c r="BLW20" s="300">
        <f t="shared" si="28"/>
        <v>0</v>
      </c>
      <c r="BLX20" s="300">
        <f t="shared" si="28"/>
        <v>0</v>
      </c>
      <c r="BLY20" s="300">
        <f t="shared" si="28"/>
        <v>0</v>
      </c>
      <c r="BLZ20" s="300">
        <f t="shared" si="28"/>
        <v>0</v>
      </c>
      <c r="BMA20" s="300">
        <f t="shared" si="28"/>
        <v>0</v>
      </c>
      <c r="BMB20" s="300">
        <f t="shared" si="28"/>
        <v>0</v>
      </c>
      <c r="BMC20" s="300">
        <f t="shared" si="28"/>
        <v>0</v>
      </c>
      <c r="BMD20" s="300">
        <f t="shared" si="28"/>
        <v>0</v>
      </c>
      <c r="BME20" s="300">
        <f t="shared" si="28"/>
        <v>0</v>
      </c>
      <c r="BMF20" s="300">
        <f t="shared" si="28"/>
        <v>0</v>
      </c>
      <c r="BMG20" s="300">
        <f t="shared" si="28"/>
        <v>0</v>
      </c>
      <c r="BMH20" s="300">
        <f t="shared" si="28"/>
        <v>0</v>
      </c>
      <c r="BMI20" s="300">
        <f t="shared" si="28"/>
        <v>0</v>
      </c>
      <c r="BMJ20" s="300">
        <f t="shared" si="28"/>
        <v>0</v>
      </c>
      <c r="BMK20" s="300">
        <f t="shared" si="28"/>
        <v>0</v>
      </c>
      <c r="BML20" s="300">
        <f t="shared" si="28"/>
        <v>0</v>
      </c>
      <c r="BMM20" s="300">
        <f t="shared" si="28"/>
        <v>0</v>
      </c>
      <c r="BMN20" s="300">
        <f t="shared" si="28"/>
        <v>0</v>
      </c>
      <c r="BMO20" s="300">
        <f t="shared" si="28"/>
        <v>0</v>
      </c>
      <c r="BMP20" s="300">
        <f t="shared" si="28"/>
        <v>0</v>
      </c>
      <c r="BMQ20" s="300">
        <f t="shared" si="28"/>
        <v>0</v>
      </c>
      <c r="BMR20" s="300">
        <f t="shared" si="28"/>
        <v>0</v>
      </c>
      <c r="BMS20" s="300">
        <f t="shared" si="28"/>
        <v>0</v>
      </c>
      <c r="BMT20" s="300">
        <f t="shared" si="28"/>
        <v>0</v>
      </c>
      <c r="BMU20" s="300">
        <f t="shared" si="28"/>
        <v>0</v>
      </c>
      <c r="BMV20" s="300">
        <f t="shared" si="28"/>
        <v>0</v>
      </c>
      <c r="BMW20" s="300">
        <f t="shared" si="28"/>
        <v>0</v>
      </c>
      <c r="BMX20" s="300">
        <f t="shared" si="28"/>
        <v>0</v>
      </c>
      <c r="BMY20" s="300">
        <f t="shared" si="28"/>
        <v>0</v>
      </c>
      <c r="BMZ20" s="300">
        <f t="shared" si="28"/>
        <v>0</v>
      </c>
      <c r="BNA20" s="300">
        <f t="shared" si="28"/>
        <v>0</v>
      </c>
      <c r="BNB20" s="300">
        <f t="shared" si="28"/>
        <v>0</v>
      </c>
      <c r="BNC20" s="300">
        <f t="shared" si="28"/>
        <v>0</v>
      </c>
      <c r="BND20" s="300">
        <f t="shared" si="28"/>
        <v>0</v>
      </c>
      <c r="BNE20" s="300">
        <f t="shared" si="28"/>
        <v>0</v>
      </c>
      <c r="BNF20" s="300">
        <f t="shared" si="28"/>
        <v>0</v>
      </c>
      <c r="BNG20" s="300">
        <f t="shared" si="28"/>
        <v>0</v>
      </c>
      <c r="BNH20" s="300">
        <f t="shared" si="28"/>
        <v>0</v>
      </c>
      <c r="BNI20" s="300">
        <f t="shared" si="28"/>
        <v>0</v>
      </c>
      <c r="BNJ20" s="300">
        <f t="shared" si="28"/>
        <v>0</v>
      </c>
      <c r="BNK20" s="300">
        <f t="shared" si="28"/>
        <v>0</v>
      </c>
      <c r="BNL20" s="300">
        <f t="shared" si="28"/>
        <v>0</v>
      </c>
      <c r="BNM20" s="300">
        <f t="shared" si="28"/>
        <v>0</v>
      </c>
      <c r="BNN20" s="300">
        <f t="shared" si="28"/>
        <v>0</v>
      </c>
      <c r="BNO20" s="300">
        <f t="shared" si="28"/>
        <v>0</v>
      </c>
      <c r="BNP20" s="300">
        <f t="shared" si="28"/>
        <v>0</v>
      </c>
      <c r="BNQ20" s="300">
        <f t="shared" si="28"/>
        <v>0</v>
      </c>
      <c r="BNR20" s="300">
        <f t="shared" si="28"/>
        <v>0</v>
      </c>
      <c r="BNS20" s="300">
        <f t="shared" si="28"/>
        <v>0</v>
      </c>
      <c r="BNT20" s="300">
        <f t="shared" si="28"/>
        <v>0</v>
      </c>
      <c r="BNU20" s="300">
        <f t="shared" si="28"/>
        <v>0</v>
      </c>
      <c r="BNV20" s="300">
        <f t="shared" ref="BNV20:BQG20" si="29" xml:space="preserve"> IF( BNV18 = 1, $F10, 0 )</f>
        <v>0</v>
      </c>
      <c r="BNW20" s="300">
        <f t="shared" si="29"/>
        <v>0</v>
      </c>
      <c r="BNX20" s="300">
        <f t="shared" si="29"/>
        <v>0</v>
      </c>
      <c r="BNY20" s="300">
        <f t="shared" si="29"/>
        <v>0</v>
      </c>
      <c r="BNZ20" s="300">
        <f t="shared" si="29"/>
        <v>0</v>
      </c>
      <c r="BOA20" s="300">
        <f t="shared" si="29"/>
        <v>0</v>
      </c>
      <c r="BOB20" s="300">
        <f t="shared" si="29"/>
        <v>0</v>
      </c>
      <c r="BOC20" s="300">
        <f t="shared" si="29"/>
        <v>0</v>
      </c>
      <c r="BOD20" s="300">
        <f t="shared" si="29"/>
        <v>0</v>
      </c>
      <c r="BOE20" s="300">
        <f t="shared" si="29"/>
        <v>0</v>
      </c>
      <c r="BOF20" s="300">
        <f t="shared" si="29"/>
        <v>0</v>
      </c>
      <c r="BOG20" s="300">
        <f t="shared" si="29"/>
        <v>0</v>
      </c>
      <c r="BOH20" s="300">
        <f t="shared" si="29"/>
        <v>0</v>
      </c>
      <c r="BOI20" s="300">
        <f t="shared" si="29"/>
        <v>0</v>
      </c>
      <c r="BOJ20" s="300">
        <f t="shared" si="29"/>
        <v>0</v>
      </c>
      <c r="BOK20" s="300">
        <f t="shared" si="29"/>
        <v>0</v>
      </c>
      <c r="BOL20" s="300">
        <f t="shared" si="29"/>
        <v>0</v>
      </c>
      <c r="BOM20" s="300">
        <f t="shared" si="29"/>
        <v>0</v>
      </c>
      <c r="BON20" s="300">
        <f t="shared" si="29"/>
        <v>0</v>
      </c>
      <c r="BOO20" s="300">
        <f t="shared" si="29"/>
        <v>0</v>
      </c>
      <c r="BOP20" s="300">
        <f t="shared" si="29"/>
        <v>0</v>
      </c>
      <c r="BOQ20" s="300">
        <f t="shared" si="29"/>
        <v>0</v>
      </c>
      <c r="BOR20" s="300">
        <f t="shared" si="29"/>
        <v>0</v>
      </c>
      <c r="BOS20" s="300">
        <f t="shared" si="29"/>
        <v>0</v>
      </c>
      <c r="BOT20" s="300">
        <f t="shared" si="29"/>
        <v>0</v>
      </c>
      <c r="BOU20" s="300">
        <f t="shared" si="29"/>
        <v>0</v>
      </c>
      <c r="BOV20" s="300">
        <f t="shared" si="29"/>
        <v>0</v>
      </c>
      <c r="BOW20" s="300">
        <f t="shared" si="29"/>
        <v>0</v>
      </c>
      <c r="BOX20" s="300">
        <f t="shared" si="29"/>
        <v>0</v>
      </c>
      <c r="BOY20" s="300">
        <f t="shared" si="29"/>
        <v>0</v>
      </c>
      <c r="BOZ20" s="300">
        <f t="shared" si="29"/>
        <v>0</v>
      </c>
      <c r="BPA20" s="300">
        <f t="shared" si="29"/>
        <v>0</v>
      </c>
      <c r="BPB20" s="300">
        <f t="shared" si="29"/>
        <v>0</v>
      </c>
      <c r="BPC20" s="300">
        <f t="shared" si="29"/>
        <v>0</v>
      </c>
      <c r="BPD20" s="300">
        <f t="shared" si="29"/>
        <v>0</v>
      </c>
      <c r="BPE20" s="300">
        <f t="shared" si="29"/>
        <v>0</v>
      </c>
      <c r="BPF20" s="300">
        <f t="shared" si="29"/>
        <v>0</v>
      </c>
      <c r="BPG20" s="300">
        <f t="shared" si="29"/>
        <v>0</v>
      </c>
      <c r="BPH20" s="300">
        <f t="shared" si="29"/>
        <v>0</v>
      </c>
      <c r="BPI20" s="300">
        <f t="shared" si="29"/>
        <v>0</v>
      </c>
      <c r="BPJ20" s="300">
        <f t="shared" si="29"/>
        <v>0</v>
      </c>
      <c r="BPK20" s="300">
        <f t="shared" si="29"/>
        <v>0</v>
      </c>
      <c r="BPL20" s="300">
        <f t="shared" si="29"/>
        <v>0</v>
      </c>
      <c r="BPM20" s="300">
        <f t="shared" si="29"/>
        <v>0</v>
      </c>
      <c r="BPN20" s="300">
        <f t="shared" si="29"/>
        <v>0</v>
      </c>
      <c r="BPO20" s="300">
        <f t="shared" si="29"/>
        <v>0</v>
      </c>
      <c r="BPP20" s="300">
        <f t="shared" si="29"/>
        <v>0</v>
      </c>
      <c r="BPQ20" s="300">
        <f t="shared" si="29"/>
        <v>0</v>
      </c>
      <c r="BPR20" s="300">
        <f t="shared" si="29"/>
        <v>0</v>
      </c>
      <c r="BPS20" s="300">
        <f t="shared" si="29"/>
        <v>0</v>
      </c>
      <c r="BPT20" s="300">
        <f t="shared" si="29"/>
        <v>0</v>
      </c>
      <c r="BPU20" s="300">
        <f t="shared" si="29"/>
        <v>0</v>
      </c>
      <c r="BPV20" s="300">
        <f t="shared" si="29"/>
        <v>0</v>
      </c>
      <c r="BPW20" s="300">
        <f t="shared" si="29"/>
        <v>0</v>
      </c>
      <c r="BPX20" s="300">
        <f t="shared" si="29"/>
        <v>0</v>
      </c>
      <c r="BPY20" s="300">
        <f t="shared" si="29"/>
        <v>0</v>
      </c>
      <c r="BPZ20" s="300">
        <f t="shared" si="29"/>
        <v>0</v>
      </c>
      <c r="BQA20" s="300">
        <f t="shared" si="29"/>
        <v>0</v>
      </c>
      <c r="BQB20" s="300">
        <f t="shared" si="29"/>
        <v>0</v>
      </c>
      <c r="BQC20" s="300">
        <f t="shared" si="29"/>
        <v>0</v>
      </c>
      <c r="BQD20" s="300">
        <f t="shared" si="29"/>
        <v>0</v>
      </c>
      <c r="BQE20" s="300">
        <f t="shared" si="29"/>
        <v>0</v>
      </c>
      <c r="BQF20" s="300">
        <f t="shared" si="29"/>
        <v>0</v>
      </c>
      <c r="BQG20" s="300">
        <f t="shared" si="29"/>
        <v>0</v>
      </c>
      <c r="BQH20" s="300">
        <f t="shared" ref="BQH20:BSS20" si="30" xml:space="preserve"> IF( BQH18 = 1, $F10, 0 )</f>
        <v>0</v>
      </c>
      <c r="BQI20" s="300">
        <f t="shared" si="30"/>
        <v>0</v>
      </c>
      <c r="BQJ20" s="300">
        <f t="shared" si="30"/>
        <v>0</v>
      </c>
      <c r="BQK20" s="300">
        <f t="shared" si="30"/>
        <v>0</v>
      </c>
      <c r="BQL20" s="300">
        <f t="shared" si="30"/>
        <v>0</v>
      </c>
      <c r="BQM20" s="300">
        <f t="shared" si="30"/>
        <v>0</v>
      </c>
      <c r="BQN20" s="300">
        <f t="shared" si="30"/>
        <v>0</v>
      </c>
      <c r="BQO20" s="300">
        <f t="shared" si="30"/>
        <v>0</v>
      </c>
      <c r="BQP20" s="300">
        <f t="shared" si="30"/>
        <v>0</v>
      </c>
      <c r="BQQ20" s="300">
        <f t="shared" si="30"/>
        <v>0</v>
      </c>
      <c r="BQR20" s="300">
        <f t="shared" si="30"/>
        <v>0</v>
      </c>
      <c r="BQS20" s="300">
        <f t="shared" si="30"/>
        <v>0</v>
      </c>
      <c r="BQT20" s="300">
        <f t="shared" si="30"/>
        <v>0</v>
      </c>
      <c r="BQU20" s="300">
        <f t="shared" si="30"/>
        <v>0</v>
      </c>
      <c r="BQV20" s="300">
        <f t="shared" si="30"/>
        <v>0</v>
      </c>
      <c r="BQW20" s="300">
        <f t="shared" si="30"/>
        <v>0</v>
      </c>
      <c r="BQX20" s="300">
        <f t="shared" si="30"/>
        <v>0</v>
      </c>
      <c r="BQY20" s="300">
        <f t="shared" si="30"/>
        <v>0</v>
      </c>
      <c r="BQZ20" s="300">
        <f t="shared" si="30"/>
        <v>0</v>
      </c>
      <c r="BRA20" s="300">
        <f t="shared" si="30"/>
        <v>0</v>
      </c>
      <c r="BRB20" s="300">
        <f t="shared" si="30"/>
        <v>0</v>
      </c>
      <c r="BRC20" s="300">
        <f t="shared" si="30"/>
        <v>0</v>
      </c>
      <c r="BRD20" s="300">
        <f t="shared" si="30"/>
        <v>0</v>
      </c>
      <c r="BRE20" s="300">
        <f t="shared" si="30"/>
        <v>0</v>
      </c>
      <c r="BRF20" s="300">
        <f t="shared" si="30"/>
        <v>0</v>
      </c>
      <c r="BRG20" s="300">
        <f t="shared" si="30"/>
        <v>0</v>
      </c>
      <c r="BRH20" s="300">
        <f t="shared" si="30"/>
        <v>0</v>
      </c>
      <c r="BRI20" s="300">
        <f t="shared" si="30"/>
        <v>0</v>
      </c>
      <c r="BRJ20" s="300">
        <f t="shared" si="30"/>
        <v>0</v>
      </c>
      <c r="BRK20" s="300">
        <f t="shared" si="30"/>
        <v>0</v>
      </c>
      <c r="BRL20" s="300">
        <f t="shared" si="30"/>
        <v>0</v>
      </c>
      <c r="BRM20" s="300">
        <f t="shared" si="30"/>
        <v>0</v>
      </c>
      <c r="BRN20" s="300">
        <f t="shared" si="30"/>
        <v>0</v>
      </c>
      <c r="BRO20" s="300">
        <f t="shared" si="30"/>
        <v>0</v>
      </c>
      <c r="BRP20" s="300">
        <f t="shared" si="30"/>
        <v>0</v>
      </c>
      <c r="BRQ20" s="300">
        <f t="shared" si="30"/>
        <v>0</v>
      </c>
      <c r="BRR20" s="300">
        <f t="shared" si="30"/>
        <v>0</v>
      </c>
      <c r="BRS20" s="300">
        <f t="shared" si="30"/>
        <v>0</v>
      </c>
      <c r="BRT20" s="300">
        <f t="shared" si="30"/>
        <v>0</v>
      </c>
      <c r="BRU20" s="300">
        <f t="shared" si="30"/>
        <v>0</v>
      </c>
      <c r="BRV20" s="300">
        <f t="shared" si="30"/>
        <v>0</v>
      </c>
      <c r="BRW20" s="300">
        <f t="shared" si="30"/>
        <v>0</v>
      </c>
      <c r="BRX20" s="300">
        <f t="shared" si="30"/>
        <v>0</v>
      </c>
      <c r="BRY20" s="300">
        <f t="shared" si="30"/>
        <v>0</v>
      </c>
      <c r="BRZ20" s="300">
        <f t="shared" si="30"/>
        <v>0</v>
      </c>
      <c r="BSA20" s="300">
        <f t="shared" si="30"/>
        <v>0</v>
      </c>
      <c r="BSB20" s="300">
        <f t="shared" si="30"/>
        <v>0</v>
      </c>
      <c r="BSC20" s="300">
        <f t="shared" si="30"/>
        <v>0</v>
      </c>
      <c r="BSD20" s="300">
        <f t="shared" si="30"/>
        <v>0</v>
      </c>
      <c r="BSE20" s="300">
        <f t="shared" si="30"/>
        <v>0</v>
      </c>
      <c r="BSF20" s="300">
        <f t="shared" si="30"/>
        <v>0</v>
      </c>
      <c r="BSG20" s="300">
        <f t="shared" si="30"/>
        <v>0</v>
      </c>
      <c r="BSH20" s="300">
        <f t="shared" si="30"/>
        <v>0</v>
      </c>
      <c r="BSI20" s="300">
        <f t="shared" si="30"/>
        <v>0</v>
      </c>
      <c r="BSJ20" s="300">
        <f t="shared" si="30"/>
        <v>0</v>
      </c>
      <c r="BSK20" s="300">
        <f t="shared" si="30"/>
        <v>0</v>
      </c>
      <c r="BSL20" s="300">
        <f t="shared" si="30"/>
        <v>0</v>
      </c>
      <c r="BSM20" s="300">
        <f t="shared" si="30"/>
        <v>0</v>
      </c>
      <c r="BSN20" s="300">
        <f t="shared" si="30"/>
        <v>0</v>
      </c>
      <c r="BSO20" s="300">
        <f t="shared" si="30"/>
        <v>0</v>
      </c>
      <c r="BSP20" s="300">
        <f t="shared" si="30"/>
        <v>0</v>
      </c>
      <c r="BSQ20" s="300">
        <f t="shared" si="30"/>
        <v>0</v>
      </c>
      <c r="BSR20" s="300">
        <f t="shared" si="30"/>
        <v>0</v>
      </c>
      <c r="BSS20" s="300">
        <f t="shared" si="30"/>
        <v>0</v>
      </c>
      <c r="BST20" s="300">
        <f t="shared" ref="BST20:BVE20" si="31" xml:space="preserve"> IF( BST18 = 1, $F10, 0 )</f>
        <v>0</v>
      </c>
      <c r="BSU20" s="300">
        <f t="shared" si="31"/>
        <v>0</v>
      </c>
      <c r="BSV20" s="300">
        <f t="shared" si="31"/>
        <v>0</v>
      </c>
      <c r="BSW20" s="300">
        <f t="shared" si="31"/>
        <v>0</v>
      </c>
      <c r="BSX20" s="300">
        <f t="shared" si="31"/>
        <v>0</v>
      </c>
      <c r="BSY20" s="300">
        <f t="shared" si="31"/>
        <v>0</v>
      </c>
      <c r="BSZ20" s="300">
        <f t="shared" si="31"/>
        <v>0</v>
      </c>
      <c r="BTA20" s="300">
        <f t="shared" si="31"/>
        <v>0</v>
      </c>
      <c r="BTB20" s="300">
        <f t="shared" si="31"/>
        <v>0</v>
      </c>
      <c r="BTC20" s="300">
        <f t="shared" si="31"/>
        <v>0</v>
      </c>
      <c r="BTD20" s="300">
        <f t="shared" si="31"/>
        <v>0</v>
      </c>
      <c r="BTE20" s="300">
        <f t="shared" si="31"/>
        <v>0</v>
      </c>
      <c r="BTF20" s="300">
        <f t="shared" si="31"/>
        <v>0</v>
      </c>
      <c r="BTG20" s="300">
        <f t="shared" si="31"/>
        <v>0</v>
      </c>
      <c r="BTH20" s="300">
        <f t="shared" si="31"/>
        <v>0</v>
      </c>
      <c r="BTI20" s="300">
        <f t="shared" si="31"/>
        <v>0</v>
      </c>
      <c r="BTJ20" s="300">
        <f t="shared" si="31"/>
        <v>0</v>
      </c>
      <c r="BTK20" s="300">
        <f t="shared" si="31"/>
        <v>0</v>
      </c>
      <c r="BTL20" s="300">
        <f t="shared" si="31"/>
        <v>0</v>
      </c>
      <c r="BTM20" s="300">
        <f t="shared" si="31"/>
        <v>0</v>
      </c>
      <c r="BTN20" s="300">
        <f t="shared" si="31"/>
        <v>0</v>
      </c>
      <c r="BTO20" s="300">
        <f t="shared" si="31"/>
        <v>0</v>
      </c>
      <c r="BTP20" s="300">
        <f t="shared" si="31"/>
        <v>0</v>
      </c>
      <c r="BTQ20" s="300">
        <f t="shared" si="31"/>
        <v>0</v>
      </c>
      <c r="BTR20" s="300">
        <f t="shared" si="31"/>
        <v>0</v>
      </c>
      <c r="BTS20" s="300">
        <f t="shared" si="31"/>
        <v>0</v>
      </c>
      <c r="BTT20" s="300">
        <f t="shared" si="31"/>
        <v>0</v>
      </c>
      <c r="BTU20" s="300">
        <f t="shared" si="31"/>
        <v>0</v>
      </c>
      <c r="BTV20" s="300">
        <f t="shared" si="31"/>
        <v>0</v>
      </c>
      <c r="BTW20" s="300">
        <f t="shared" si="31"/>
        <v>0</v>
      </c>
      <c r="BTX20" s="300">
        <f t="shared" si="31"/>
        <v>0</v>
      </c>
      <c r="BTY20" s="300">
        <f t="shared" si="31"/>
        <v>0</v>
      </c>
      <c r="BTZ20" s="300">
        <f t="shared" si="31"/>
        <v>0</v>
      </c>
      <c r="BUA20" s="300">
        <f t="shared" si="31"/>
        <v>0</v>
      </c>
      <c r="BUB20" s="300">
        <f t="shared" si="31"/>
        <v>0</v>
      </c>
      <c r="BUC20" s="300">
        <f t="shared" si="31"/>
        <v>0</v>
      </c>
      <c r="BUD20" s="300">
        <f t="shared" si="31"/>
        <v>0</v>
      </c>
      <c r="BUE20" s="300">
        <f t="shared" si="31"/>
        <v>0</v>
      </c>
      <c r="BUF20" s="300">
        <f t="shared" si="31"/>
        <v>0</v>
      </c>
      <c r="BUG20" s="300">
        <f t="shared" si="31"/>
        <v>0</v>
      </c>
      <c r="BUH20" s="300">
        <f t="shared" si="31"/>
        <v>0</v>
      </c>
      <c r="BUI20" s="300">
        <f t="shared" si="31"/>
        <v>0</v>
      </c>
      <c r="BUJ20" s="300">
        <f t="shared" si="31"/>
        <v>0</v>
      </c>
      <c r="BUK20" s="300">
        <f t="shared" si="31"/>
        <v>0</v>
      </c>
      <c r="BUL20" s="300">
        <f t="shared" si="31"/>
        <v>0</v>
      </c>
      <c r="BUM20" s="300">
        <f t="shared" si="31"/>
        <v>0</v>
      </c>
      <c r="BUN20" s="300">
        <f t="shared" si="31"/>
        <v>0</v>
      </c>
      <c r="BUO20" s="300">
        <f t="shared" si="31"/>
        <v>0</v>
      </c>
      <c r="BUP20" s="300">
        <f t="shared" si="31"/>
        <v>0</v>
      </c>
      <c r="BUQ20" s="300">
        <f t="shared" si="31"/>
        <v>0</v>
      </c>
      <c r="BUR20" s="300">
        <f t="shared" si="31"/>
        <v>0</v>
      </c>
      <c r="BUS20" s="300">
        <f t="shared" si="31"/>
        <v>0</v>
      </c>
      <c r="BUT20" s="300">
        <f t="shared" si="31"/>
        <v>0</v>
      </c>
      <c r="BUU20" s="300">
        <f t="shared" si="31"/>
        <v>0</v>
      </c>
      <c r="BUV20" s="300">
        <f t="shared" si="31"/>
        <v>0</v>
      </c>
      <c r="BUW20" s="300">
        <f t="shared" si="31"/>
        <v>0</v>
      </c>
      <c r="BUX20" s="300">
        <f t="shared" si="31"/>
        <v>0</v>
      </c>
      <c r="BUY20" s="300">
        <f t="shared" si="31"/>
        <v>0</v>
      </c>
      <c r="BUZ20" s="300">
        <f t="shared" si="31"/>
        <v>0</v>
      </c>
      <c r="BVA20" s="300">
        <f t="shared" si="31"/>
        <v>0</v>
      </c>
      <c r="BVB20" s="300">
        <f t="shared" si="31"/>
        <v>0</v>
      </c>
      <c r="BVC20" s="300">
        <f t="shared" si="31"/>
        <v>0</v>
      </c>
      <c r="BVD20" s="300">
        <f t="shared" si="31"/>
        <v>0</v>
      </c>
      <c r="BVE20" s="300">
        <f t="shared" si="31"/>
        <v>0</v>
      </c>
      <c r="BVF20" s="300">
        <f t="shared" ref="BVF20:BXQ20" si="32" xml:space="preserve"> IF( BVF18 = 1, $F10, 0 )</f>
        <v>0</v>
      </c>
      <c r="BVG20" s="300">
        <f t="shared" si="32"/>
        <v>0</v>
      </c>
      <c r="BVH20" s="300">
        <f t="shared" si="32"/>
        <v>0</v>
      </c>
      <c r="BVI20" s="300">
        <f t="shared" si="32"/>
        <v>0</v>
      </c>
      <c r="BVJ20" s="300">
        <f t="shared" si="32"/>
        <v>0</v>
      </c>
      <c r="BVK20" s="300">
        <f t="shared" si="32"/>
        <v>0</v>
      </c>
      <c r="BVL20" s="300">
        <f t="shared" si="32"/>
        <v>0</v>
      </c>
      <c r="BVM20" s="300">
        <f t="shared" si="32"/>
        <v>0</v>
      </c>
      <c r="BVN20" s="300">
        <f t="shared" si="32"/>
        <v>0</v>
      </c>
      <c r="BVO20" s="300">
        <f t="shared" si="32"/>
        <v>0</v>
      </c>
      <c r="BVP20" s="300">
        <f t="shared" si="32"/>
        <v>0</v>
      </c>
      <c r="BVQ20" s="300">
        <f t="shared" si="32"/>
        <v>0</v>
      </c>
      <c r="BVR20" s="300">
        <f t="shared" si="32"/>
        <v>0</v>
      </c>
      <c r="BVS20" s="300">
        <f t="shared" si="32"/>
        <v>0</v>
      </c>
      <c r="BVT20" s="300">
        <f t="shared" si="32"/>
        <v>0</v>
      </c>
      <c r="BVU20" s="300">
        <f t="shared" si="32"/>
        <v>0</v>
      </c>
      <c r="BVV20" s="300">
        <f t="shared" si="32"/>
        <v>0</v>
      </c>
      <c r="BVW20" s="300">
        <f t="shared" si="32"/>
        <v>0</v>
      </c>
      <c r="BVX20" s="300">
        <f t="shared" si="32"/>
        <v>0</v>
      </c>
      <c r="BVY20" s="300">
        <f t="shared" si="32"/>
        <v>0</v>
      </c>
      <c r="BVZ20" s="300">
        <f t="shared" si="32"/>
        <v>0</v>
      </c>
      <c r="BWA20" s="300">
        <f t="shared" si="32"/>
        <v>0</v>
      </c>
      <c r="BWB20" s="300">
        <f t="shared" si="32"/>
        <v>0</v>
      </c>
      <c r="BWC20" s="300">
        <f t="shared" si="32"/>
        <v>0</v>
      </c>
      <c r="BWD20" s="300">
        <f t="shared" si="32"/>
        <v>0</v>
      </c>
      <c r="BWE20" s="300">
        <f t="shared" si="32"/>
        <v>0</v>
      </c>
      <c r="BWF20" s="300">
        <f t="shared" si="32"/>
        <v>0</v>
      </c>
      <c r="BWG20" s="300">
        <f t="shared" si="32"/>
        <v>0</v>
      </c>
      <c r="BWH20" s="300">
        <f t="shared" si="32"/>
        <v>0</v>
      </c>
      <c r="BWI20" s="300">
        <f t="shared" si="32"/>
        <v>0</v>
      </c>
      <c r="BWJ20" s="300">
        <f t="shared" si="32"/>
        <v>0</v>
      </c>
      <c r="BWK20" s="300">
        <f t="shared" si="32"/>
        <v>0</v>
      </c>
      <c r="BWL20" s="300">
        <f t="shared" si="32"/>
        <v>0</v>
      </c>
      <c r="BWM20" s="300">
        <f t="shared" si="32"/>
        <v>0</v>
      </c>
      <c r="BWN20" s="300">
        <f t="shared" si="32"/>
        <v>0</v>
      </c>
      <c r="BWO20" s="300">
        <f t="shared" si="32"/>
        <v>0</v>
      </c>
      <c r="BWP20" s="300">
        <f t="shared" si="32"/>
        <v>0</v>
      </c>
      <c r="BWQ20" s="300">
        <f t="shared" si="32"/>
        <v>0</v>
      </c>
      <c r="BWR20" s="300">
        <f t="shared" si="32"/>
        <v>0</v>
      </c>
      <c r="BWS20" s="300">
        <f t="shared" si="32"/>
        <v>0</v>
      </c>
      <c r="BWT20" s="300">
        <f t="shared" si="32"/>
        <v>0</v>
      </c>
      <c r="BWU20" s="300">
        <f t="shared" si="32"/>
        <v>0</v>
      </c>
      <c r="BWV20" s="300">
        <f t="shared" si="32"/>
        <v>0</v>
      </c>
      <c r="BWW20" s="300">
        <f t="shared" si="32"/>
        <v>0</v>
      </c>
      <c r="BWX20" s="300">
        <f t="shared" si="32"/>
        <v>0</v>
      </c>
      <c r="BWY20" s="300">
        <f t="shared" si="32"/>
        <v>0</v>
      </c>
      <c r="BWZ20" s="300">
        <f t="shared" si="32"/>
        <v>0</v>
      </c>
      <c r="BXA20" s="300">
        <f t="shared" si="32"/>
        <v>0</v>
      </c>
      <c r="BXB20" s="300">
        <f t="shared" si="32"/>
        <v>0</v>
      </c>
      <c r="BXC20" s="300">
        <f t="shared" si="32"/>
        <v>0</v>
      </c>
      <c r="BXD20" s="300">
        <f t="shared" si="32"/>
        <v>0</v>
      </c>
      <c r="BXE20" s="300">
        <f t="shared" si="32"/>
        <v>0</v>
      </c>
      <c r="BXF20" s="300">
        <f t="shared" si="32"/>
        <v>0</v>
      </c>
      <c r="BXG20" s="300">
        <f t="shared" si="32"/>
        <v>0</v>
      </c>
      <c r="BXH20" s="300">
        <f t="shared" si="32"/>
        <v>0</v>
      </c>
      <c r="BXI20" s="300">
        <f t="shared" si="32"/>
        <v>0</v>
      </c>
      <c r="BXJ20" s="300">
        <f t="shared" si="32"/>
        <v>0</v>
      </c>
      <c r="BXK20" s="300">
        <f t="shared" si="32"/>
        <v>0</v>
      </c>
      <c r="BXL20" s="300">
        <f t="shared" si="32"/>
        <v>0</v>
      </c>
      <c r="BXM20" s="300">
        <f t="shared" si="32"/>
        <v>0</v>
      </c>
      <c r="BXN20" s="300">
        <f t="shared" si="32"/>
        <v>0</v>
      </c>
      <c r="BXO20" s="300">
        <f t="shared" si="32"/>
        <v>0</v>
      </c>
      <c r="BXP20" s="300">
        <f t="shared" si="32"/>
        <v>0</v>
      </c>
      <c r="BXQ20" s="300">
        <f t="shared" si="32"/>
        <v>0</v>
      </c>
      <c r="BXR20" s="300">
        <f t="shared" ref="BXR20:CAC20" si="33" xml:space="preserve"> IF( BXR18 = 1, $F10, 0 )</f>
        <v>0</v>
      </c>
      <c r="BXS20" s="300">
        <f t="shared" si="33"/>
        <v>0</v>
      </c>
      <c r="BXT20" s="300">
        <f t="shared" si="33"/>
        <v>0</v>
      </c>
      <c r="BXU20" s="300">
        <f t="shared" si="33"/>
        <v>0</v>
      </c>
      <c r="BXV20" s="300">
        <f t="shared" si="33"/>
        <v>0</v>
      </c>
      <c r="BXW20" s="300">
        <f t="shared" si="33"/>
        <v>0</v>
      </c>
      <c r="BXX20" s="300">
        <f t="shared" si="33"/>
        <v>0</v>
      </c>
      <c r="BXY20" s="300">
        <f t="shared" si="33"/>
        <v>0</v>
      </c>
      <c r="BXZ20" s="300">
        <f t="shared" si="33"/>
        <v>0</v>
      </c>
      <c r="BYA20" s="300">
        <f t="shared" si="33"/>
        <v>0</v>
      </c>
      <c r="BYB20" s="300">
        <f t="shared" si="33"/>
        <v>0</v>
      </c>
      <c r="BYC20" s="300">
        <f t="shared" si="33"/>
        <v>0</v>
      </c>
      <c r="BYD20" s="300">
        <f t="shared" si="33"/>
        <v>0</v>
      </c>
      <c r="BYE20" s="300">
        <f t="shared" si="33"/>
        <v>0</v>
      </c>
      <c r="BYF20" s="300">
        <f t="shared" si="33"/>
        <v>0</v>
      </c>
      <c r="BYG20" s="300">
        <f t="shared" si="33"/>
        <v>0</v>
      </c>
      <c r="BYH20" s="300">
        <f t="shared" si="33"/>
        <v>0</v>
      </c>
      <c r="BYI20" s="300">
        <f t="shared" si="33"/>
        <v>0</v>
      </c>
      <c r="BYJ20" s="300">
        <f t="shared" si="33"/>
        <v>0</v>
      </c>
      <c r="BYK20" s="300">
        <f t="shared" si="33"/>
        <v>0</v>
      </c>
      <c r="BYL20" s="300">
        <f t="shared" si="33"/>
        <v>0</v>
      </c>
      <c r="BYM20" s="300">
        <f t="shared" si="33"/>
        <v>0</v>
      </c>
      <c r="BYN20" s="300">
        <f t="shared" si="33"/>
        <v>0</v>
      </c>
      <c r="BYO20" s="300">
        <f t="shared" si="33"/>
        <v>0</v>
      </c>
      <c r="BYP20" s="300">
        <f t="shared" si="33"/>
        <v>0</v>
      </c>
      <c r="BYQ20" s="300">
        <f t="shared" si="33"/>
        <v>0</v>
      </c>
      <c r="BYR20" s="300">
        <f t="shared" si="33"/>
        <v>0</v>
      </c>
      <c r="BYS20" s="300">
        <f t="shared" si="33"/>
        <v>0</v>
      </c>
      <c r="BYT20" s="300">
        <f t="shared" si="33"/>
        <v>0</v>
      </c>
      <c r="BYU20" s="300">
        <f t="shared" si="33"/>
        <v>0</v>
      </c>
      <c r="BYV20" s="300">
        <f t="shared" si="33"/>
        <v>0</v>
      </c>
      <c r="BYW20" s="300">
        <f t="shared" si="33"/>
        <v>0</v>
      </c>
      <c r="BYX20" s="300">
        <f t="shared" si="33"/>
        <v>0</v>
      </c>
      <c r="BYY20" s="300">
        <f t="shared" si="33"/>
        <v>0</v>
      </c>
      <c r="BYZ20" s="300">
        <f t="shared" si="33"/>
        <v>0</v>
      </c>
      <c r="BZA20" s="300">
        <f t="shared" si="33"/>
        <v>0</v>
      </c>
      <c r="BZB20" s="300">
        <f t="shared" si="33"/>
        <v>0</v>
      </c>
      <c r="BZC20" s="300">
        <f t="shared" si="33"/>
        <v>0</v>
      </c>
      <c r="BZD20" s="300">
        <f t="shared" si="33"/>
        <v>0</v>
      </c>
      <c r="BZE20" s="300">
        <f t="shared" si="33"/>
        <v>0</v>
      </c>
      <c r="BZF20" s="300">
        <f t="shared" si="33"/>
        <v>0</v>
      </c>
      <c r="BZG20" s="300">
        <f t="shared" si="33"/>
        <v>0</v>
      </c>
      <c r="BZH20" s="300">
        <f t="shared" si="33"/>
        <v>0</v>
      </c>
      <c r="BZI20" s="300">
        <f t="shared" si="33"/>
        <v>0</v>
      </c>
      <c r="BZJ20" s="300">
        <f t="shared" si="33"/>
        <v>0</v>
      </c>
      <c r="BZK20" s="300">
        <f t="shared" si="33"/>
        <v>0</v>
      </c>
      <c r="BZL20" s="300">
        <f t="shared" si="33"/>
        <v>0</v>
      </c>
      <c r="BZM20" s="300">
        <f t="shared" si="33"/>
        <v>0</v>
      </c>
      <c r="BZN20" s="300">
        <f t="shared" si="33"/>
        <v>0</v>
      </c>
      <c r="BZO20" s="300">
        <f t="shared" si="33"/>
        <v>0</v>
      </c>
      <c r="BZP20" s="300">
        <f t="shared" si="33"/>
        <v>0</v>
      </c>
      <c r="BZQ20" s="300">
        <f t="shared" si="33"/>
        <v>0</v>
      </c>
      <c r="BZR20" s="300">
        <f t="shared" si="33"/>
        <v>0</v>
      </c>
      <c r="BZS20" s="300">
        <f t="shared" si="33"/>
        <v>0</v>
      </c>
      <c r="BZT20" s="300">
        <f t="shared" si="33"/>
        <v>0</v>
      </c>
      <c r="BZU20" s="300">
        <f t="shared" si="33"/>
        <v>0</v>
      </c>
      <c r="BZV20" s="300">
        <f t="shared" si="33"/>
        <v>0</v>
      </c>
      <c r="BZW20" s="300">
        <f t="shared" si="33"/>
        <v>0</v>
      </c>
      <c r="BZX20" s="300">
        <f t="shared" si="33"/>
        <v>0</v>
      </c>
      <c r="BZY20" s="300">
        <f t="shared" si="33"/>
        <v>0</v>
      </c>
      <c r="BZZ20" s="300">
        <f t="shared" si="33"/>
        <v>0</v>
      </c>
      <c r="CAA20" s="300">
        <f t="shared" si="33"/>
        <v>0</v>
      </c>
      <c r="CAB20" s="300">
        <f t="shared" si="33"/>
        <v>0</v>
      </c>
      <c r="CAC20" s="300">
        <f t="shared" si="33"/>
        <v>0</v>
      </c>
      <c r="CAD20" s="300">
        <f t="shared" ref="CAD20:CCO20" si="34" xml:space="preserve"> IF( CAD18 = 1, $F10, 0 )</f>
        <v>0</v>
      </c>
      <c r="CAE20" s="300">
        <f t="shared" si="34"/>
        <v>0</v>
      </c>
      <c r="CAF20" s="300">
        <f t="shared" si="34"/>
        <v>0</v>
      </c>
      <c r="CAG20" s="300">
        <f t="shared" si="34"/>
        <v>0</v>
      </c>
      <c r="CAH20" s="300">
        <f t="shared" si="34"/>
        <v>0</v>
      </c>
      <c r="CAI20" s="300">
        <f t="shared" si="34"/>
        <v>0</v>
      </c>
      <c r="CAJ20" s="300">
        <f t="shared" si="34"/>
        <v>0</v>
      </c>
      <c r="CAK20" s="300">
        <f t="shared" si="34"/>
        <v>0</v>
      </c>
      <c r="CAL20" s="300">
        <f t="shared" si="34"/>
        <v>0</v>
      </c>
      <c r="CAM20" s="300">
        <f t="shared" si="34"/>
        <v>0</v>
      </c>
      <c r="CAN20" s="300">
        <f t="shared" si="34"/>
        <v>0</v>
      </c>
      <c r="CAO20" s="300">
        <f t="shared" si="34"/>
        <v>0</v>
      </c>
      <c r="CAP20" s="300">
        <f t="shared" si="34"/>
        <v>0</v>
      </c>
      <c r="CAQ20" s="300">
        <f t="shared" si="34"/>
        <v>0</v>
      </c>
      <c r="CAR20" s="300">
        <f t="shared" si="34"/>
        <v>0</v>
      </c>
      <c r="CAS20" s="300">
        <f t="shared" si="34"/>
        <v>0</v>
      </c>
      <c r="CAT20" s="300">
        <f t="shared" si="34"/>
        <v>0</v>
      </c>
      <c r="CAU20" s="300">
        <f t="shared" si="34"/>
        <v>0</v>
      </c>
      <c r="CAV20" s="300">
        <f t="shared" si="34"/>
        <v>0</v>
      </c>
      <c r="CAW20" s="300">
        <f t="shared" si="34"/>
        <v>0</v>
      </c>
      <c r="CAX20" s="300">
        <f t="shared" si="34"/>
        <v>0</v>
      </c>
      <c r="CAY20" s="300">
        <f t="shared" si="34"/>
        <v>0</v>
      </c>
      <c r="CAZ20" s="300">
        <f t="shared" si="34"/>
        <v>0</v>
      </c>
      <c r="CBA20" s="300">
        <f t="shared" si="34"/>
        <v>0</v>
      </c>
      <c r="CBB20" s="300">
        <f t="shared" si="34"/>
        <v>0</v>
      </c>
      <c r="CBC20" s="300">
        <f t="shared" si="34"/>
        <v>0</v>
      </c>
      <c r="CBD20" s="300">
        <f t="shared" si="34"/>
        <v>0</v>
      </c>
      <c r="CBE20" s="300">
        <f t="shared" si="34"/>
        <v>0</v>
      </c>
      <c r="CBF20" s="300">
        <f t="shared" si="34"/>
        <v>0</v>
      </c>
      <c r="CBG20" s="300">
        <f t="shared" si="34"/>
        <v>0</v>
      </c>
      <c r="CBH20" s="300">
        <f t="shared" si="34"/>
        <v>0</v>
      </c>
      <c r="CBI20" s="300">
        <f t="shared" si="34"/>
        <v>0</v>
      </c>
      <c r="CBJ20" s="300">
        <f t="shared" si="34"/>
        <v>0</v>
      </c>
      <c r="CBK20" s="300">
        <f t="shared" si="34"/>
        <v>0</v>
      </c>
      <c r="CBL20" s="300">
        <f t="shared" si="34"/>
        <v>0</v>
      </c>
      <c r="CBM20" s="300">
        <f t="shared" si="34"/>
        <v>0</v>
      </c>
      <c r="CBN20" s="300">
        <f t="shared" si="34"/>
        <v>0</v>
      </c>
      <c r="CBO20" s="300">
        <f t="shared" si="34"/>
        <v>0</v>
      </c>
      <c r="CBP20" s="300">
        <f t="shared" si="34"/>
        <v>0</v>
      </c>
      <c r="CBQ20" s="300">
        <f t="shared" si="34"/>
        <v>0</v>
      </c>
      <c r="CBR20" s="300">
        <f t="shared" si="34"/>
        <v>0</v>
      </c>
      <c r="CBS20" s="300">
        <f t="shared" si="34"/>
        <v>0</v>
      </c>
      <c r="CBT20" s="300">
        <f t="shared" si="34"/>
        <v>0</v>
      </c>
      <c r="CBU20" s="300">
        <f t="shared" si="34"/>
        <v>0</v>
      </c>
      <c r="CBV20" s="300">
        <f t="shared" si="34"/>
        <v>0</v>
      </c>
      <c r="CBW20" s="300">
        <f t="shared" si="34"/>
        <v>0</v>
      </c>
      <c r="CBX20" s="300">
        <f t="shared" si="34"/>
        <v>0</v>
      </c>
      <c r="CBY20" s="300">
        <f t="shared" si="34"/>
        <v>0</v>
      </c>
      <c r="CBZ20" s="300">
        <f t="shared" si="34"/>
        <v>0</v>
      </c>
      <c r="CCA20" s="300">
        <f t="shared" si="34"/>
        <v>0</v>
      </c>
      <c r="CCB20" s="300">
        <f t="shared" si="34"/>
        <v>0</v>
      </c>
      <c r="CCC20" s="300">
        <f t="shared" si="34"/>
        <v>0</v>
      </c>
      <c r="CCD20" s="300">
        <f t="shared" si="34"/>
        <v>0</v>
      </c>
      <c r="CCE20" s="300">
        <f t="shared" si="34"/>
        <v>0</v>
      </c>
      <c r="CCF20" s="300">
        <f t="shared" si="34"/>
        <v>0</v>
      </c>
      <c r="CCG20" s="300">
        <f t="shared" si="34"/>
        <v>0</v>
      </c>
      <c r="CCH20" s="300">
        <f t="shared" si="34"/>
        <v>0</v>
      </c>
      <c r="CCI20" s="300">
        <f t="shared" si="34"/>
        <v>0</v>
      </c>
      <c r="CCJ20" s="300">
        <f t="shared" si="34"/>
        <v>0</v>
      </c>
      <c r="CCK20" s="300">
        <f t="shared" si="34"/>
        <v>0</v>
      </c>
      <c r="CCL20" s="300">
        <f t="shared" si="34"/>
        <v>0</v>
      </c>
      <c r="CCM20" s="300">
        <f t="shared" si="34"/>
        <v>0</v>
      </c>
      <c r="CCN20" s="300">
        <f t="shared" si="34"/>
        <v>0</v>
      </c>
      <c r="CCO20" s="300">
        <f t="shared" si="34"/>
        <v>0</v>
      </c>
      <c r="CCP20" s="300">
        <f t="shared" ref="CCP20:CFA20" si="35" xml:space="preserve"> IF( CCP18 = 1, $F10, 0 )</f>
        <v>0</v>
      </c>
      <c r="CCQ20" s="300">
        <f t="shared" si="35"/>
        <v>0</v>
      </c>
      <c r="CCR20" s="300">
        <f t="shared" si="35"/>
        <v>0</v>
      </c>
      <c r="CCS20" s="300">
        <f t="shared" si="35"/>
        <v>0</v>
      </c>
      <c r="CCT20" s="300">
        <f t="shared" si="35"/>
        <v>0</v>
      </c>
      <c r="CCU20" s="300">
        <f t="shared" si="35"/>
        <v>0</v>
      </c>
      <c r="CCV20" s="300">
        <f t="shared" si="35"/>
        <v>0</v>
      </c>
      <c r="CCW20" s="300">
        <f t="shared" si="35"/>
        <v>0</v>
      </c>
      <c r="CCX20" s="300">
        <f t="shared" si="35"/>
        <v>0</v>
      </c>
      <c r="CCY20" s="300">
        <f t="shared" si="35"/>
        <v>0</v>
      </c>
      <c r="CCZ20" s="300">
        <f t="shared" si="35"/>
        <v>0</v>
      </c>
      <c r="CDA20" s="300">
        <f t="shared" si="35"/>
        <v>0</v>
      </c>
      <c r="CDB20" s="300">
        <f t="shared" si="35"/>
        <v>0</v>
      </c>
      <c r="CDC20" s="300">
        <f t="shared" si="35"/>
        <v>0</v>
      </c>
      <c r="CDD20" s="300">
        <f t="shared" si="35"/>
        <v>0</v>
      </c>
      <c r="CDE20" s="300">
        <f t="shared" si="35"/>
        <v>0</v>
      </c>
      <c r="CDF20" s="300">
        <f t="shared" si="35"/>
        <v>0</v>
      </c>
      <c r="CDG20" s="300">
        <f t="shared" si="35"/>
        <v>0</v>
      </c>
      <c r="CDH20" s="300">
        <f t="shared" si="35"/>
        <v>0</v>
      </c>
      <c r="CDI20" s="300">
        <f t="shared" si="35"/>
        <v>0</v>
      </c>
      <c r="CDJ20" s="300">
        <f t="shared" si="35"/>
        <v>0</v>
      </c>
      <c r="CDK20" s="300">
        <f t="shared" si="35"/>
        <v>0</v>
      </c>
      <c r="CDL20" s="300">
        <f t="shared" si="35"/>
        <v>0</v>
      </c>
      <c r="CDM20" s="300">
        <f t="shared" si="35"/>
        <v>0</v>
      </c>
      <c r="CDN20" s="300">
        <f t="shared" si="35"/>
        <v>0</v>
      </c>
      <c r="CDO20" s="300">
        <f t="shared" si="35"/>
        <v>0</v>
      </c>
      <c r="CDP20" s="300">
        <f t="shared" si="35"/>
        <v>0</v>
      </c>
      <c r="CDQ20" s="300">
        <f t="shared" si="35"/>
        <v>0</v>
      </c>
      <c r="CDR20" s="300">
        <f t="shared" si="35"/>
        <v>0</v>
      </c>
      <c r="CDS20" s="300">
        <f t="shared" si="35"/>
        <v>0</v>
      </c>
      <c r="CDT20" s="300">
        <f t="shared" si="35"/>
        <v>0</v>
      </c>
      <c r="CDU20" s="300">
        <f t="shared" si="35"/>
        <v>0</v>
      </c>
      <c r="CDV20" s="300">
        <f t="shared" si="35"/>
        <v>0</v>
      </c>
      <c r="CDW20" s="300">
        <f t="shared" si="35"/>
        <v>0</v>
      </c>
      <c r="CDX20" s="300">
        <f t="shared" si="35"/>
        <v>0</v>
      </c>
      <c r="CDY20" s="300">
        <f t="shared" si="35"/>
        <v>0</v>
      </c>
      <c r="CDZ20" s="300">
        <f t="shared" si="35"/>
        <v>0</v>
      </c>
      <c r="CEA20" s="300">
        <f t="shared" si="35"/>
        <v>0</v>
      </c>
      <c r="CEB20" s="300">
        <f t="shared" si="35"/>
        <v>0</v>
      </c>
      <c r="CEC20" s="300">
        <f t="shared" si="35"/>
        <v>0</v>
      </c>
      <c r="CED20" s="300">
        <f t="shared" si="35"/>
        <v>0</v>
      </c>
      <c r="CEE20" s="300">
        <f t="shared" si="35"/>
        <v>0</v>
      </c>
      <c r="CEF20" s="300">
        <f t="shared" si="35"/>
        <v>0</v>
      </c>
      <c r="CEG20" s="300">
        <f t="shared" si="35"/>
        <v>0</v>
      </c>
      <c r="CEH20" s="300">
        <f t="shared" si="35"/>
        <v>0</v>
      </c>
      <c r="CEI20" s="300">
        <f t="shared" si="35"/>
        <v>0</v>
      </c>
      <c r="CEJ20" s="300">
        <f t="shared" si="35"/>
        <v>0</v>
      </c>
      <c r="CEK20" s="300">
        <f t="shared" si="35"/>
        <v>0</v>
      </c>
      <c r="CEL20" s="300">
        <f t="shared" si="35"/>
        <v>0</v>
      </c>
      <c r="CEM20" s="300">
        <f t="shared" si="35"/>
        <v>0</v>
      </c>
      <c r="CEN20" s="300">
        <f t="shared" si="35"/>
        <v>0</v>
      </c>
      <c r="CEO20" s="300">
        <f t="shared" si="35"/>
        <v>0</v>
      </c>
      <c r="CEP20" s="300">
        <f t="shared" si="35"/>
        <v>0</v>
      </c>
      <c r="CEQ20" s="300">
        <f t="shared" si="35"/>
        <v>0</v>
      </c>
      <c r="CER20" s="300">
        <f t="shared" si="35"/>
        <v>0</v>
      </c>
      <c r="CES20" s="300">
        <f t="shared" si="35"/>
        <v>0</v>
      </c>
      <c r="CET20" s="300">
        <f t="shared" si="35"/>
        <v>0</v>
      </c>
      <c r="CEU20" s="300">
        <f t="shared" si="35"/>
        <v>0</v>
      </c>
      <c r="CEV20" s="300">
        <f t="shared" si="35"/>
        <v>0</v>
      </c>
      <c r="CEW20" s="300">
        <f t="shared" si="35"/>
        <v>0</v>
      </c>
      <c r="CEX20" s="300">
        <f t="shared" si="35"/>
        <v>0</v>
      </c>
      <c r="CEY20" s="300">
        <f t="shared" si="35"/>
        <v>0</v>
      </c>
      <c r="CEZ20" s="300">
        <f t="shared" si="35"/>
        <v>0</v>
      </c>
      <c r="CFA20" s="300">
        <f t="shared" si="35"/>
        <v>0</v>
      </c>
      <c r="CFB20" s="300">
        <f t="shared" ref="CFB20:CHM20" si="36" xml:space="preserve"> IF( CFB18 = 1, $F10, 0 )</f>
        <v>0</v>
      </c>
      <c r="CFC20" s="300">
        <f t="shared" si="36"/>
        <v>0</v>
      </c>
      <c r="CFD20" s="300">
        <f t="shared" si="36"/>
        <v>0</v>
      </c>
      <c r="CFE20" s="300">
        <f t="shared" si="36"/>
        <v>0</v>
      </c>
      <c r="CFF20" s="300">
        <f t="shared" si="36"/>
        <v>0</v>
      </c>
      <c r="CFG20" s="300">
        <f t="shared" si="36"/>
        <v>0</v>
      </c>
      <c r="CFH20" s="300">
        <f t="shared" si="36"/>
        <v>0</v>
      </c>
      <c r="CFI20" s="300">
        <f t="shared" si="36"/>
        <v>0</v>
      </c>
      <c r="CFJ20" s="300">
        <f t="shared" si="36"/>
        <v>0</v>
      </c>
      <c r="CFK20" s="300">
        <f t="shared" si="36"/>
        <v>0</v>
      </c>
      <c r="CFL20" s="300">
        <f t="shared" si="36"/>
        <v>0</v>
      </c>
      <c r="CFM20" s="300">
        <f t="shared" si="36"/>
        <v>0</v>
      </c>
      <c r="CFN20" s="300">
        <f t="shared" si="36"/>
        <v>0</v>
      </c>
      <c r="CFO20" s="300">
        <f t="shared" si="36"/>
        <v>0</v>
      </c>
      <c r="CFP20" s="300">
        <f t="shared" si="36"/>
        <v>0</v>
      </c>
      <c r="CFQ20" s="300">
        <f t="shared" si="36"/>
        <v>0</v>
      </c>
      <c r="CFR20" s="300">
        <f t="shared" si="36"/>
        <v>0</v>
      </c>
      <c r="CFS20" s="300">
        <f t="shared" si="36"/>
        <v>0</v>
      </c>
      <c r="CFT20" s="300">
        <f t="shared" si="36"/>
        <v>0</v>
      </c>
      <c r="CFU20" s="300">
        <f t="shared" si="36"/>
        <v>0</v>
      </c>
      <c r="CFV20" s="300">
        <f t="shared" si="36"/>
        <v>0</v>
      </c>
      <c r="CFW20" s="300">
        <f t="shared" si="36"/>
        <v>0</v>
      </c>
      <c r="CFX20" s="300">
        <f t="shared" si="36"/>
        <v>0</v>
      </c>
      <c r="CFY20" s="300">
        <f t="shared" si="36"/>
        <v>0</v>
      </c>
      <c r="CFZ20" s="300">
        <f t="shared" si="36"/>
        <v>0</v>
      </c>
      <c r="CGA20" s="300">
        <f t="shared" si="36"/>
        <v>0</v>
      </c>
      <c r="CGB20" s="300">
        <f t="shared" si="36"/>
        <v>0</v>
      </c>
      <c r="CGC20" s="300">
        <f t="shared" si="36"/>
        <v>0</v>
      </c>
      <c r="CGD20" s="300">
        <f t="shared" si="36"/>
        <v>0</v>
      </c>
      <c r="CGE20" s="300">
        <f t="shared" si="36"/>
        <v>0</v>
      </c>
      <c r="CGF20" s="300">
        <f t="shared" si="36"/>
        <v>0</v>
      </c>
      <c r="CGG20" s="300">
        <f t="shared" si="36"/>
        <v>0</v>
      </c>
      <c r="CGH20" s="300">
        <f t="shared" si="36"/>
        <v>0</v>
      </c>
      <c r="CGI20" s="300">
        <f t="shared" si="36"/>
        <v>0</v>
      </c>
      <c r="CGJ20" s="300">
        <f t="shared" si="36"/>
        <v>0</v>
      </c>
      <c r="CGK20" s="300">
        <f t="shared" si="36"/>
        <v>0</v>
      </c>
      <c r="CGL20" s="300">
        <f t="shared" si="36"/>
        <v>0</v>
      </c>
      <c r="CGM20" s="300">
        <f t="shared" si="36"/>
        <v>0</v>
      </c>
      <c r="CGN20" s="300">
        <f t="shared" si="36"/>
        <v>0</v>
      </c>
      <c r="CGO20" s="300">
        <f t="shared" si="36"/>
        <v>0</v>
      </c>
      <c r="CGP20" s="300">
        <f t="shared" si="36"/>
        <v>0</v>
      </c>
      <c r="CGQ20" s="300">
        <f t="shared" si="36"/>
        <v>0</v>
      </c>
      <c r="CGR20" s="300">
        <f t="shared" si="36"/>
        <v>0</v>
      </c>
      <c r="CGS20" s="300">
        <f t="shared" si="36"/>
        <v>0</v>
      </c>
      <c r="CGT20" s="300">
        <f t="shared" si="36"/>
        <v>0</v>
      </c>
      <c r="CGU20" s="300">
        <f t="shared" si="36"/>
        <v>0</v>
      </c>
      <c r="CGV20" s="300">
        <f t="shared" si="36"/>
        <v>0</v>
      </c>
      <c r="CGW20" s="300">
        <f t="shared" si="36"/>
        <v>0</v>
      </c>
      <c r="CGX20" s="300">
        <f t="shared" si="36"/>
        <v>0</v>
      </c>
      <c r="CGY20" s="300">
        <f t="shared" si="36"/>
        <v>0</v>
      </c>
      <c r="CGZ20" s="300">
        <f t="shared" si="36"/>
        <v>0</v>
      </c>
      <c r="CHA20" s="300">
        <f t="shared" si="36"/>
        <v>0</v>
      </c>
      <c r="CHB20" s="300">
        <f t="shared" si="36"/>
        <v>0</v>
      </c>
      <c r="CHC20" s="300">
        <f t="shared" si="36"/>
        <v>0</v>
      </c>
      <c r="CHD20" s="300">
        <f t="shared" si="36"/>
        <v>0</v>
      </c>
      <c r="CHE20" s="300">
        <f t="shared" si="36"/>
        <v>0</v>
      </c>
      <c r="CHF20" s="300">
        <f t="shared" si="36"/>
        <v>0</v>
      </c>
      <c r="CHG20" s="300">
        <f t="shared" si="36"/>
        <v>0</v>
      </c>
      <c r="CHH20" s="300">
        <f t="shared" si="36"/>
        <v>0</v>
      </c>
      <c r="CHI20" s="300">
        <f t="shared" si="36"/>
        <v>0</v>
      </c>
      <c r="CHJ20" s="300">
        <f t="shared" si="36"/>
        <v>0</v>
      </c>
      <c r="CHK20" s="300">
        <f t="shared" si="36"/>
        <v>0</v>
      </c>
      <c r="CHL20" s="300">
        <f t="shared" si="36"/>
        <v>0</v>
      </c>
      <c r="CHM20" s="300">
        <f t="shared" si="36"/>
        <v>0</v>
      </c>
      <c r="CHN20" s="300">
        <f t="shared" ref="CHN20:CJY20" si="37" xml:space="preserve"> IF( CHN18 = 1, $F10, 0 )</f>
        <v>0</v>
      </c>
      <c r="CHO20" s="300">
        <f t="shared" si="37"/>
        <v>0</v>
      </c>
      <c r="CHP20" s="300">
        <f t="shared" si="37"/>
        <v>0</v>
      </c>
      <c r="CHQ20" s="300">
        <f t="shared" si="37"/>
        <v>0</v>
      </c>
      <c r="CHR20" s="300">
        <f t="shared" si="37"/>
        <v>0</v>
      </c>
      <c r="CHS20" s="300">
        <f t="shared" si="37"/>
        <v>0</v>
      </c>
      <c r="CHT20" s="300">
        <f t="shared" si="37"/>
        <v>0</v>
      </c>
      <c r="CHU20" s="300">
        <f t="shared" si="37"/>
        <v>0</v>
      </c>
      <c r="CHV20" s="300">
        <f t="shared" si="37"/>
        <v>0</v>
      </c>
      <c r="CHW20" s="300">
        <f t="shared" si="37"/>
        <v>0</v>
      </c>
      <c r="CHX20" s="300">
        <f t="shared" si="37"/>
        <v>0</v>
      </c>
      <c r="CHY20" s="300">
        <f t="shared" si="37"/>
        <v>0</v>
      </c>
      <c r="CHZ20" s="300">
        <f t="shared" si="37"/>
        <v>0</v>
      </c>
      <c r="CIA20" s="300">
        <f t="shared" si="37"/>
        <v>0</v>
      </c>
      <c r="CIB20" s="300">
        <f t="shared" si="37"/>
        <v>0</v>
      </c>
      <c r="CIC20" s="300">
        <f t="shared" si="37"/>
        <v>0</v>
      </c>
      <c r="CID20" s="300">
        <f t="shared" si="37"/>
        <v>0</v>
      </c>
      <c r="CIE20" s="300">
        <f t="shared" si="37"/>
        <v>0</v>
      </c>
      <c r="CIF20" s="300">
        <f t="shared" si="37"/>
        <v>0</v>
      </c>
      <c r="CIG20" s="300">
        <f t="shared" si="37"/>
        <v>0</v>
      </c>
      <c r="CIH20" s="300">
        <f t="shared" si="37"/>
        <v>0</v>
      </c>
      <c r="CII20" s="300">
        <f t="shared" si="37"/>
        <v>0</v>
      </c>
      <c r="CIJ20" s="300">
        <f t="shared" si="37"/>
        <v>0</v>
      </c>
      <c r="CIK20" s="300">
        <f t="shared" si="37"/>
        <v>0</v>
      </c>
      <c r="CIL20" s="300">
        <f t="shared" si="37"/>
        <v>0</v>
      </c>
      <c r="CIM20" s="300">
        <f t="shared" si="37"/>
        <v>0</v>
      </c>
      <c r="CIN20" s="300">
        <f t="shared" si="37"/>
        <v>0</v>
      </c>
      <c r="CIO20" s="300">
        <f t="shared" si="37"/>
        <v>0</v>
      </c>
      <c r="CIP20" s="300">
        <f t="shared" si="37"/>
        <v>0</v>
      </c>
      <c r="CIQ20" s="300">
        <f t="shared" si="37"/>
        <v>0</v>
      </c>
      <c r="CIR20" s="300">
        <f t="shared" si="37"/>
        <v>0</v>
      </c>
      <c r="CIS20" s="300">
        <f t="shared" si="37"/>
        <v>0</v>
      </c>
      <c r="CIT20" s="300">
        <f t="shared" si="37"/>
        <v>0</v>
      </c>
      <c r="CIU20" s="300">
        <f t="shared" si="37"/>
        <v>0</v>
      </c>
      <c r="CIV20" s="300">
        <f t="shared" si="37"/>
        <v>0</v>
      </c>
      <c r="CIW20" s="300">
        <f t="shared" si="37"/>
        <v>0</v>
      </c>
      <c r="CIX20" s="300">
        <f t="shared" si="37"/>
        <v>0</v>
      </c>
      <c r="CIY20" s="300">
        <f t="shared" si="37"/>
        <v>0</v>
      </c>
      <c r="CIZ20" s="300">
        <f t="shared" si="37"/>
        <v>0</v>
      </c>
      <c r="CJA20" s="300">
        <f t="shared" si="37"/>
        <v>0</v>
      </c>
      <c r="CJB20" s="300">
        <f t="shared" si="37"/>
        <v>0</v>
      </c>
      <c r="CJC20" s="300">
        <f t="shared" si="37"/>
        <v>0</v>
      </c>
      <c r="CJD20" s="300">
        <f t="shared" si="37"/>
        <v>0</v>
      </c>
      <c r="CJE20" s="300">
        <f t="shared" si="37"/>
        <v>0</v>
      </c>
      <c r="CJF20" s="300">
        <f t="shared" si="37"/>
        <v>0</v>
      </c>
      <c r="CJG20" s="300">
        <f t="shared" si="37"/>
        <v>0</v>
      </c>
      <c r="CJH20" s="300">
        <f t="shared" si="37"/>
        <v>0</v>
      </c>
      <c r="CJI20" s="300">
        <f t="shared" si="37"/>
        <v>0</v>
      </c>
      <c r="CJJ20" s="300">
        <f t="shared" si="37"/>
        <v>0</v>
      </c>
      <c r="CJK20" s="300">
        <f t="shared" si="37"/>
        <v>0</v>
      </c>
      <c r="CJL20" s="300">
        <f t="shared" si="37"/>
        <v>0</v>
      </c>
      <c r="CJM20" s="300">
        <f t="shared" si="37"/>
        <v>0</v>
      </c>
      <c r="CJN20" s="300">
        <f t="shared" si="37"/>
        <v>0</v>
      </c>
      <c r="CJO20" s="300">
        <f t="shared" si="37"/>
        <v>0</v>
      </c>
      <c r="CJP20" s="300">
        <f t="shared" si="37"/>
        <v>0</v>
      </c>
      <c r="CJQ20" s="300">
        <f t="shared" si="37"/>
        <v>0</v>
      </c>
      <c r="CJR20" s="300">
        <f t="shared" si="37"/>
        <v>0</v>
      </c>
      <c r="CJS20" s="300">
        <f t="shared" si="37"/>
        <v>0</v>
      </c>
      <c r="CJT20" s="300">
        <f t="shared" si="37"/>
        <v>0</v>
      </c>
      <c r="CJU20" s="300">
        <f t="shared" si="37"/>
        <v>0</v>
      </c>
      <c r="CJV20" s="300">
        <f t="shared" si="37"/>
        <v>0</v>
      </c>
      <c r="CJW20" s="300">
        <f t="shared" si="37"/>
        <v>0</v>
      </c>
      <c r="CJX20" s="300">
        <f t="shared" si="37"/>
        <v>0</v>
      </c>
      <c r="CJY20" s="300">
        <f t="shared" si="37"/>
        <v>0</v>
      </c>
      <c r="CJZ20" s="300">
        <f t="shared" ref="CJZ20:CMK20" si="38" xml:space="preserve"> IF( CJZ18 = 1, $F10, 0 )</f>
        <v>0</v>
      </c>
      <c r="CKA20" s="300">
        <f t="shared" si="38"/>
        <v>0</v>
      </c>
      <c r="CKB20" s="300">
        <f t="shared" si="38"/>
        <v>0</v>
      </c>
      <c r="CKC20" s="300">
        <f t="shared" si="38"/>
        <v>0</v>
      </c>
      <c r="CKD20" s="300">
        <f t="shared" si="38"/>
        <v>0</v>
      </c>
      <c r="CKE20" s="300">
        <f t="shared" si="38"/>
        <v>0</v>
      </c>
      <c r="CKF20" s="300">
        <f t="shared" si="38"/>
        <v>0</v>
      </c>
      <c r="CKG20" s="300">
        <f t="shared" si="38"/>
        <v>0</v>
      </c>
      <c r="CKH20" s="300">
        <f t="shared" si="38"/>
        <v>0</v>
      </c>
      <c r="CKI20" s="300">
        <f t="shared" si="38"/>
        <v>0</v>
      </c>
      <c r="CKJ20" s="300">
        <f t="shared" si="38"/>
        <v>0</v>
      </c>
      <c r="CKK20" s="300">
        <f t="shared" si="38"/>
        <v>0</v>
      </c>
      <c r="CKL20" s="300">
        <f t="shared" si="38"/>
        <v>0</v>
      </c>
      <c r="CKM20" s="300">
        <f t="shared" si="38"/>
        <v>0</v>
      </c>
      <c r="CKN20" s="300">
        <f t="shared" si="38"/>
        <v>0</v>
      </c>
      <c r="CKO20" s="300">
        <f t="shared" si="38"/>
        <v>0</v>
      </c>
      <c r="CKP20" s="300">
        <f t="shared" si="38"/>
        <v>0</v>
      </c>
      <c r="CKQ20" s="300">
        <f t="shared" si="38"/>
        <v>0</v>
      </c>
      <c r="CKR20" s="300">
        <f t="shared" si="38"/>
        <v>0</v>
      </c>
      <c r="CKS20" s="300">
        <f t="shared" si="38"/>
        <v>0</v>
      </c>
      <c r="CKT20" s="300">
        <f t="shared" si="38"/>
        <v>0</v>
      </c>
      <c r="CKU20" s="300">
        <f t="shared" si="38"/>
        <v>0</v>
      </c>
      <c r="CKV20" s="300">
        <f t="shared" si="38"/>
        <v>0</v>
      </c>
      <c r="CKW20" s="300">
        <f t="shared" si="38"/>
        <v>0</v>
      </c>
      <c r="CKX20" s="300">
        <f t="shared" si="38"/>
        <v>0</v>
      </c>
      <c r="CKY20" s="300">
        <f t="shared" si="38"/>
        <v>0</v>
      </c>
      <c r="CKZ20" s="300">
        <f t="shared" si="38"/>
        <v>0</v>
      </c>
      <c r="CLA20" s="300">
        <f t="shared" si="38"/>
        <v>0</v>
      </c>
      <c r="CLB20" s="300">
        <f t="shared" si="38"/>
        <v>0</v>
      </c>
      <c r="CLC20" s="300">
        <f t="shared" si="38"/>
        <v>0</v>
      </c>
      <c r="CLD20" s="300">
        <f t="shared" si="38"/>
        <v>0</v>
      </c>
      <c r="CLE20" s="300">
        <f t="shared" si="38"/>
        <v>0</v>
      </c>
      <c r="CLF20" s="300">
        <f t="shared" si="38"/>
        <v>0</v>
      </c>
      <c r="CLG20" s="300">
        <f t="shared" si="38"/>
        <v>0</v>
      </c>
      <c r="CLH20" s="300">
        <f t="shared" si="38"/>
        <v>0</v>
      </c>
      <c r="CLI20" s="300">
        <f t="shared" si="38"/>
        <v>0</v>
      </c>
      <c r="CLJ20" s="300">
        <f t="shared" si="38"/>
        <v>0</v>
      </c>
      <c r="CLK20" s="300">
        <f t="shared" si="38"/>
        <v>0</v>
      </c>
      <c r="CLL20" s="300">
        <f t="shared" si="38"/>
        <v>0</v>
      </c>
      <c r="CLM20" s="300">
        <f t="shared" si="38"/>
        <v>0</v>
      </c>
      <c r="CLN20" s="300">
        <f t="shared" si="38"/>
        <v>0</v>
      </c>
      <c r="CLO20" s="300">
        <f t="shared" si="38"/>
        <v>0</v>
      </c>
      <c r="CLP20" s="300">
        <f t="shared" si="38"/>
        <v>0</v>
      </c>
      <c r="CLQ20" s="300">
        <f t="shared" si="38"/>
        <v>0</v>
      </c>
      <c r="CLR20" s="300">
        <f t="shared" si="38"/>
        <v>0</v>
      </c>
      <c r="CLS20" s="300">
        <f t="shared" si="38"/>
        <v>0</v>
      </c>
      <c r="CLT20" s="300">
        <f t="shared" si="38"/>
        <v>0</v>
      </c>
      <c r="CLU20" s="300">
        <f t="shared" si="38"/>
        <v>0</v>
      </c>
      <c r="CLV20" s="300">
        <f t="shared" si="38"/>
        <v>0</v>
      </c>
      <c r="CLW20" s="300">
        <f t="shared" si="38"/>
        <v>0</v>
      </c>
      <c r="CLX20" s="300">
        <f t="shared" si="38"/>
        <v>0</v>
      </c>
      <c r="CLY20" s="300">
        <f t="shared" si="38"/>
        <v>0</v>
      </c>
      <c r="CLZ20" s="300">
        <f t="shared" si="38"/>
        <v>0</v>
      </c>
      <c r="CMA20" s="300">
        <f t="shared" si="38"/>
        <v>0</v>
      </c>
      <c r="CMB20" s="300">
        <f t="shared" si="38"/>
        <v>0</v>
      </c>
      <c r="CMC20" s="300">
        <f t="shared" si="38"/>
        <v>0</v>
      </c>
      <c r="CMD20" s="300">
        <f t="shared" si="38"/>
        <v>0</v>
      </c>
      <c r="CME20" s="300">
        <f t="shared" si="38"/>
        <v>0</v>
      </c>
      <c r="CMF20" s="300">
        <f t="shared" si="38"/>
        <v>0</v>
      </c>
      <c r="CMG20" s="300">
        <f t="shared" si="38"/>
        <v>0</v>
      </c>
      <c r="CMH20" s="300">
        <f t="shared" si="38"/>
        <v>0</v>
      </c>
      <c r="CMI20" s="300">
        <f t="shared" si="38"/>
        <v>0</v>
      </c>
      <c r="CMJ20" s="300">
        <f t="shared" si="38"/>
        <v>0</v>
      </c>
      <c r="CMK20" s="300">
        <f t="shared" si="38"/>
        <v>0</v>
      </c>
      <c r="CML20" s="300">
        <f t="shared" ref="CML20:COW20" si="39" xml:space="preserve"> IF( CML18 = 1, $F10, 0 )</f>
        <v>0</v>
      </c>
      <c r="CMM20" s="300">
        <f t="shared" si="39"/>
        <v>0</v>
      </c>
      <c r="CMN20" s="300">
        <f t="shared" si="39"/>
        <v>0</v>
      </c>
      <c r="CMO20" s="300">
        <f t="shared" si="39"/>
        <v>0</v>
      </c>
      <c r="CMP20" s="300">
        <f t="shared" si="39"/>
        <v>0</v>
      </c>
      <c r="CMQ20" s="300">
        <f t="shared" si="39"/>
        <v>0</v>
      </c>
      <c r="CMR20" s="300">
        <f t="shared" si="39"/>
        <v>0</v>
      </c>
      <c r="CMS20" s="300">
        <f t="shared" si="39"/>
        <v>0</v>
      </c>
      <c r="CMT20" s="300">
        <f t="shared" si="39"/>
        <v>0</v>
      </c>
      <c r="CMU20" s="300">
        <f t="shared" si="39"/>
        <v>0</v>
      </c>
      <c r="CMV20" s="300">
        <f t="shared" si="39"/>
        <v>0</v>
      </c>
      <c r="CMW20" s="300">
        <f t="shared" si="39"/>
        <v>0</v>
      </c>
      <c r="CMX20" s="300">
        <f t="shared" si="39"/>
        <v>0</v>
      </c>
      <c r="CMY20" s="300">
        <f t="shared" si="39"/>
        <v>0</v>
      </c>
      <c r="CMZ20" s="300">
        <f t="shared" si="39"/>
        <v>0</v>
      </c>
      <c r="CNA20" s="300">
        <f t="shared" si="39"/>
        <v>0</v>
      </c>
      <c r="CNB20" s="300">
        <f t="shared" si="39"/>
        <v>0</v>
      </c>
      <c r="CNC20" s="300">
        <f t="shared" si="39"/>
        <v>0</v>
      </c>
      <c r="CND20" s="300">
        <f t="shared" si="39"/>
        <v>0</v>
      </c>
      <c r="CNE20" s="300">
        <f t="shared" si="39"/>
        <v>0</v>
      </c>
      <c r="CNF20" s="300">
        <f t="shared" si="39"/>
        <v>0</v>
      </c>
      <c r="CNG20" s="300">
        <f t="shared" si="39"/>
        <v>0</v>
      </c>
      <c r="CNH20" s="300">
        <f t="shared" si="39"/>
        <v>0</v>
      </c>
      <c r="CNI20" s="300">
        <f t="shared" si="39"/>
        <v>0</v>
      </c>
      <c r="CNJ20" s="300">
        <f t="shared" si="39"/>
        <v>0</v>
      </c>
      <c r="CNK20" s="300">
        <f t="shared" si="39"/>
        <v>0</v>
      </c>
      <c r="CNL20" s="300">
        <f t="shared" si="39"/>
        <v>0</v>
      </c>
      <c r="CNM20" s="300">
        <f t="shared" si="39"/>
        <v>0</v>
      </c>
      <c r="CNN20" s="300">
        <f t="shared" si="39"/>
        <v>0</v>
      </c>
      <c r="CNO20" s="300">
        <f t="shared" si="39"/>
        <v>0</v>
      </c>
      <c r="CNP20" s="300">
        <f t="shared" si="39"/>
        <v>0</v>
      </c>
      <c r="CNQ20" s="300">
        <f t="shared" si="39"/>
        <v>0</v>
      </c>
      <c r="CNR20" s="300">
        <f t="shared" si="39"/>
        <v>0</v>
      </c>
      <c r="CNS20" s="300">
        <f t="shared" si="39"/>
        <v>0</v>
      </c>
      <c r="CNT20" s="300">
        <f t="shared" si="39"/>
        <v>0</v>
      </c>
      <c r="CNU20" s="300">
        <f t="shared" si="39"/>
        <v>0</v>
      </c>
      <c r="CNV20" s="300">
        <f t="shared" si="39"/>
        <v>0</v>
      </c>
      <c r="CNW20" s="300">
        <f t="shared" si="39"/>
        <v>0</v>
      </c>
      <c r="CNX20" s="300">
        <f t="shared" si="39"/>
        <v>0</v>
      </c>
      <c r="CNY20" s="300">
        <f t="shared" si="39"/>
        <v>0</v>
      </c>
      <c r="CNZ20" s="300">
        <f t="shared" si="39"/>
        <v>0</v>
      </c>
      <c r="COA20" s="300">
        <f t="shared" si="39"/>
        <v>0</v>
      </c>
      <c r="COB20" s="300">
        <f t="shared" si="39"/>
        <v>0</v>
      </c>
      <c r="COC20" s="300">
        <f t="shared" si="39"/>
        <v>0</v>
      </c>
      <c r="COD20" s="300">
        <f t="shared" si="39"/>
        <v>0</v>
      </c>
      <c r="COE20" s="300">
        <f t="shared" si="39"/>
        <v>0</v>
      </c>
      <c r="COF20" s="300">
        <f t="shared" si="39"/>
        <v>0</v>
      </c>
      <c r="COG20" s="300">
        <f t="shared" si="39"/>
        <v>0</v>
      </c>
      <c r="COH20" s="300">
        <f t="shared" si="39"/>
        <v>0</v>
      </c>
      <c r="COI20" s="300">
        <f t="shared" si="39"/>
        <v>0</v>
      </c>
      <c r="COJ20" s="300">
        <f t="shared" si="39"/>
        <v>0</v>
      </c>
      <c r="COK20" s="300">
        <f t="shared" si="39"/>
        <v>0</v>
      </c>
      <c r="COL20" s="300">
        <f t="shared" si="39"/>
        <v>0</v>
      </c>
      <c r="COM20" s="300">
        <f t="shared" si="39"/>
        <v>0</v>
      </c>
      <c r="CON20" s="300">
        <f t="shared" si="39"/>
        <v>0</v>
      </c>
      <c r="COO20" s="300">
        <f t="shared" si="39"/>
        <v>0</v>
      </c>
      <c r="COP20" s="300">
        <f t="shared" si="39"/>
        <v>0</v>
      </c>
      <c r="COQ20" s="300">
        <f t="shared" si="39"/>
        <v>0</v>
      </c>
      <c r="COR20" s="300">
        <f t="shared" si="39"/>
        <v>0</v>
      </c>
      <c r="COS20" s="300">
        <f t="shared" si="39"/>
        <v>0</v>
      </c>
      <c r="COT20" s="300">
        <f t="shared" si="39"/>
        <v>0</v>
      </c>
      <c r="COU20" s="300">
        <f t="shared" si="39"/>
        <v>0</v>
      </c>
      <c r="COV20" s="300">
        <f t="shared" si="39"/>
        <v>0</v>
      </c>
      <c r="COW20" s="300">
        <f t="shared" si="39"/>
        <v>0</v>
      </c>
      <c r="COX20" s="300">
        <f t="shared" ref="COX20:CRI20" si="40" xml:space="preserve"> IF( COX18 = 1, $F10, 0 )</f>
        <v>0</v>
      </c>
      <c r="COY20" s="300">
        <f t="shared" si="40"/>
        <v>0</v>
      </c>
      <c r="COZ20" s="300">
        <f t="shared" si="40"/>
        <v>0</v>
      </c>
      <c r="CPA20" s="300">
        <f t="shared" si="40"/>
        <v>0</v>
      </c>
      <c r="CPB20" s="300">
        <f t="shared" si="40"/>
        <v>0</v>
      </c>
      <c r="CPC20" s="300">
        <f t="shared" si="40"/>
        <v>0</v>
      </c>
      <c r="CPD20" s="300">
        <f t="shared" si="40"/>
        <v>0</v>
      </c>
      <c r="CPE20" s="300">
        <f t="shared" si="40"/>
        <v>0</v>
      </c>
      <c r="CPF20" s="300">
        <f t="shared" si="40"/>
        <v>0</v>
      </c>
      <c r="CPG20" s="300">
        <f t="shared" si="40"/>
        <v>0</v>
      </c>
      <c r="CPH20" s="300">
        <f t="shared" si="40"/>
        <v>0</v>
      </c>
      <c r="CPI20" s="300">
        <f t="shared" si="40"/>
        <v>0</v>
      </c>
      <c r="CPJ20" s="300">
        <f t="shared" si="40"/>
        <v>0</v>
      </c>
      <c r="CPK20" s="300">
        <f t="shared" si="40"/>
        <v>0</v>
      </c>
      <c r="CPL20" s="300">
        <f t="shared" si="40"/>
        <v>0</v>
      </c>
      <c r="CPM20" s="300">
        <f t="shared" si="40"/>
        <v>0</v>
      </c>
      <c r="CPN20" s="300">
        <f t="shared" si="40"/>
        <v>0</v>
      </c>
      <c r="CPO20" s="300">
        <f t="shared" si="40"/>
        <v>0</v>
      </c>
      <c r="CPP20" s="300">
        <f t="shared" si="40"/>
        <v>0</v>
      </c>
      <c r="CPQ20" s="300">
        <f t="shared" si="40"/>
        <v>0</v>
      </c>
      <c r="CPR20" s="300">
        <f t="shared" si="40"/>
        <v>0</v>
      </c>
      <c r="CPS20" s="300">
        <f t="shared" si="40"/>
        <v>0</v>
      </c>
      <c r="CPT20" s="300">
        <f t="shared" si="40"/>
        <v>0</v>
      </c>
      <c r="CPU20" s="300">
        <f t="shared" si="40"/>
        <v>0</v>
      </c>
      <c r="CPV20" s="300">
        <f t="shared" si="40"/>
        <v>0</v>
      </c>
      <c r="CPW20" s="300">
        <f t="shared" si="40"/>
        <v>0</v>
      </c>
      <c r="CPX20" s="300">
        <f t="shared" si="40"/>
        <v>0</v>
      </c>
      <c r="CPY20" s="300">
        <f t="shared" si="40"/>
        <v>0</v>
      </c>
      <c r="CPZ20" s="300">
        <f t="shared" si="40"/>
        <v>0</v>
      </c>
      <c r="CQA20" s="300">
        <f t="shared" si="40"/>
        <v>0</v>
      </c>
      <c r="CQB20" s="300">
        <f t="shared" si="40"/>
        <v>0</v>
      </c>
      <c r="CQC20" s="300">
        <f t="shared" si="40"/>
        <v>0</v>
      </c>
      <c r="CQD20" s="300">
        <f t="shared" si="40"/>
        <v>0</v>
      </c>
      <c r="CQE20" s="300">
        <f t="shared" si="40"/>
        <v>0</v>
      </c>
      <c r="CQF20" s="300">
        <f t="shared" si="40"/>
        <v>0</v>
      </c>
      <c r="CQG20" s="300">
        <f t="shared" si="40"/>
        <v>0</v>
      </c>
      <c r="CQH20" s="300">
        <f t="shared" si="40"/>
        <v>0</v>
      </c>
      <c r="CQI20" s="300">
        <f t="shared" si="40"/>
        <v>0</v>
      </c>
      <c r="CQJ20" s="300">
        <f t="shared" si="40"/>
        <v>0</v>
      </c>
      <c r="CQK20" s="300">
        <f t="shared" si="40"/>
        <v>0</v>
      </c>
      <c r="CQL20" s="300">
        <f t="shared" si="40"/>
        <v>0</v>
      </c>
      <c r="CQM20" s="300">
        <f t="shared" si="40"/>
        <v>0</v>
      </c>
      <c r="CQN20" s="300">
        <f t="shared" si="40"/>
        <v>0</v>
      </c>
      <c r="CQO20" s="300">
        <f t="shared" si="40"/>
        <v>0</v>
      </c>
      <c r="CQP20" s="300">
        <f t="shared" si="40"/>
        <v>0</v>
      </c>
      <c r="CQQ20" s="300">
        <f t="shared" si="40"/>
        <v>0</v>
      </c>
      <c r="CQR20" s="300">
        <f t="shared" si="40"/>
        <v>0</v>
      </c>
      <c r="CQS20" s="300">
        <f t="shared" si="40"/>
        <v>0</v>
      </c>
      <c r="CQT20" s="300">
        <f t="shared" si="40"/>
        <v>0</v>
      </c>
      <c r="CQU20" s="300">
        <f t="shared" si="40"/>
        <v>0</v>
      </c>
      <c r="CQV20" s="300">
        <f t="shared" si="40"/>
        <v>0</v>
      </c>
      <c r="CQW20" s="300">
        <f t="shared" si="40"/>
        <v>0</v>
      </c>
      <c r="CQX20" s="300">
        <f t="shared" si="40"/>
        <v>0</v>
      </c>
      <c r="CQY20" s="300">
        <f t="shared" si="40"/>
        <v>0</v>
      </c>
      <c r="CQZ20" s="300">
        <f t="shared" si="40"/>
        <v>0</v>
      </c>
      <c r="CRA20" s="300">
        <f t="shared" si="40"/>
        <v>0</v>
      </c>
      <c r="CRB20" s="300">
        <f t="shared" si="40"/>
        <v>0</v>
      </c>
      <c r="CRC20" s="300">
        <f t="shared" si="40"/>
        <v>0</v>
      </c>
      <c r="CRD20" s="300">
        <f t="shared" si="40"/>
        <v>0</v>
      </c>
      <c r="CRE20" s="300">
        <f t="shared" si="40"/>
        <v>0</v>
      </c>
      <c r="CRF20" s="300">
        <f t="shared" si="40"/>
        <v>0</v>
      </c>
      <c r="CRG20" s="300">
        <f t="shared" si="40"/>
        <v>0</v>
      </c>
      <c r="CRH20" s="300">
        <f t="shared" si="40"/>
        <v>0</v>
      </c>
      <c r="CRI20" s="300">
        <f t="shared" si="40"/>
        <v>0</v>
      </c>
      <c r="CRJ20" s="300">
        <f t="shared" ref="CRJ20:CTU20" si="41" xml:space="preserve"> IF( CRJ18 = 1, $F10, 0 )</f>
        <v>0</v>
      </c>
      <c r="CRK20" s="300">
        <f t="shared" si="41"/>
        <v>0</v>
      </c>
      <c r="CRL20" s="300">
        <f t="shared" si="41"/>
        <v>0</v>
      </c>
      <c r="CRM20" s="300">
        <f t="shared" si="41"/>
        <v>0</v>
      </c>
      <c r="CRN20" s="300">
        <f t="shared" si="41"/>
        <v>0</v>
      </c>
      <c r="CRO20" s="300">
        <f t="shared" si="41"/>
        <v>0</v>
      </c>
      <c r="CRP20" s="300">
        <f t="shared" si="41"/>
        <v>0</v>
      </c>
      <c r="CRQ20" s="300">
        <f t="shared" si="41"/>
        <v>0</v>
      </c>
      <c r="CRR20" s="300">
        <f t="shared" si="41"/>
        <v>0</v>
      </c>
      <c r="CRS20" s="300">
        <f t="shared" si="41"/>
        <v>0</v>
      </c>
      <c r="CRT20" s="300">
        <f t="shared" si="41"/>
        <v>0</v>
      </c>
      <c r="CRU20" s="300">
        <f t="shared" si="41"/>
        <v>0</v>
      </c>
      <c r="CRV20" s="300">
        <f t="shared" si="41"/>
        <v>0</v>
      </c>
      <c r="CRW20" s="300">
        <f t="shared" si="41"/>
        <v>0</v>
      </c>
      <c r="CRX20" s="300">
        <f t="shared" si="41"/>
        <v>0</v>
      </c>
      <c r="CRY20" s="300">
        <f t="shared" si="41"/>
        <v>0</v>
      </c>
      <c r="CRZ20" s="300">
        <f t="shared" si="41"/>
        <v>0</v>
      </c>
      <c r="CSA20" s="300">
        <f t="shared" si="41"/>
        <v>0</v>
      </c>
      <c r="CSB20" s="300">
        <f t="shared" si="41"/>
        <v>0</v>
      </c>
      <c r="CSC20" s="300">
        <f t="shared" si="41"/>
        <v>0</v>
      </c>
      <c r="CSD20" s="300">
        <f t="shared" si="41"/>
        <v>0</v>
      </c>
      <c r="CSE20" s="300">
        <f t="shared" si="41"/>
        <v>0</v>
      </c>
      <c r="CSF20" s="300">
        <f t="shared" si="41"/>
        <v>0</v>
      </c>
      <c r="CSG20" s="300">
        <f t="shared" si="41"/>
        <v>0</v>
      </c>
      <c r="CSH20" s="300">
        <f t="shared" si="41"/>
        <v>0</v>
      </c>
      <c r="CSI20" s="300">
        <f t="shared" si="41"/>
        <v>0</v>
      </c>
      <c r="CSJ20" s="300">
        <f t="shared" si="41"/>
        <v>0</v>
      </c>
      <c r="CSK20" s="300">
        <f t="shared" si="41"/>
        <v>0</v>
      </c>
      <c r="CSL20" s="300">
        <f t="shared" si="41"/>
        <v>0</v>
      </c>
      <c r="CSM20" s="300">
        <f t="shared" si="41"/>
        <v>0</v>
      </c>
      <c r="CSN20" s="300">
        <f t="shared" si="41"/>
        <v>0</v>
      </c>
      <c r="CSO20" s="300">
        <f t="shared" si="41"/>
        <v>0</v>
      </c>
      <c r="CSP20" s="300">
        <f t="shared" si="41"/>
        <v>0</v>
      </c>
      <c r="CSQ20" s="300">
        <f t="shared" si="41"/>
        <v>0</v>
      </c>
      <c r="CSR20" s="300">
        <f t="shared" si="41"/>
        <v>0</v>
      </c>
      <c r="CSS20" s="300">
        <f t="shared" si="41"/>
        <v>0</v>
      </c>
      <c r="CST20" s="300">
        <f t="shared" si="41"/>
        <v>0</v>
      </c>
      <c r="CSU20" s="300">
        <f t="shared" si="41"/>
        <v>0</v>
      </c>
      <c r="CSV20" s="300">
        <f t="shared" si="41"/>
        <v>0</v>
      </c>
      <c r="CSW20" s="300">
        <f t="shared" si="41"/>
        <v>0</v>
      </c>
      <c r="CSX20" s="300">
        <f t="shared" si="41"/>
        <v>0</v>
      </c>
      <c r="CSY20" s="300">
        <f t="shared" si="41"/>
        <v>0</v>
      </c>
      <c r="CSZ20" s="300">
        <f t="shared" si="41"/>
        <v>0</v>
      </c>
      <c r="CTA20" s="300">
        <f t="shared" si="41"/>
        <v>0</v>
      </c>
      <c r="CTB20" s="300">
        <f t="shared" si="41"/>
        <v>0</v>
      </c>
      <c r="CTC20" s="300">
        <f t="shared" si="41"/>
        <v>0</v>
      </c>
      <c r="CTD20" s="300">
        <f t="shared" si="41"/>
        <v>0</v>
      </c>
      <c r="CTE20" s="300">
        <f t="shared" si="41"/>
        <v>0</v>
      </c>
      <c r="CTF20" s="300">
        <f t="shared" si="41"/>
        <v>0</v>
      </c>
      <c r="CTG20" s="300">
        <f t="shared" si="41"/>
        <v>0</v>
      </c>
      <c r="CTH20" s="300">
        <f t="shared" si="41"/>
        <v>0</v>
      </c>
      <c r="CTI20" s="300">
        <f t="shared" si="41"/>
        <v>0</v>
      </c>
      <c r="CTJ20" s="300">
        <f t="shared" si="41"/>
        <v>0</v>
      </c>
      <c r="CTK20" s="300">
        <f t="shared" si="41"/>
        <v>0</v>
      </c>
      <c r="CTL20" s="300">
        <f t="shared" si="41"/>
        <v>0</v>
      </c>
      <c r="CTM20" s="300">
        <f t="shared" si="41"/>
        <v>0</v>
      </c>
      <c r="CTN20" s="300">
        <f t="shared" si="41"/>
        <v>0</v>
      </c>
      <c r="CTO20" s="300">
        <f t="shared" si="41"/>
        <v>0</v>
      </c>
      <c r="CTP20" s="300">
        <f t="shared" si="41"/>
        <v>0</v>
      </c>
      <c r="CTQ20" s="300">
        <f t="shared" si="41"/>
        <v>0</v>
      </c>
      <c r="CTR20" s="300">
        <f t="shared" si="41"/>
        <v>0</v>
      </c>
      <c r="CTS20" s="300">
        <f t="shared" si="41"/>
        <v>0</v>
      </c>
      <c r="CTT20" s="300">
        <f t="shared" si="41"/>
        <v>0</v>
      </c>
      <c r="CTU20" s="300">
        <f t="shared" si="41"/>
        <v>0</v>
      </c>
      <c r="CTV20" s="300">
        <f t="shared" ref="CTV20:CWG20" si="42" xml:space="preserve"> IF( CTV18 = 1, $F10, 0 )</f>
        <v>0</v>
      </c>
      <c r="CTW20" s="300">
        <f t="shared" si="42"/>
        <v>0</v>
      </c>
      <c r="CTX20" s="300">
        <f t="shared" si="42"/>
        <v>0</v>
      </c>
      <c r="CTY20" s="300">
        <f t="shared" si="42"/>
        <v>0</v>
      </c>
      <c r="CTZ20" s="300">
        <f t="shared" si="42"/>
        <v>0</v>
      </c>
      <c r="CUA20" s="300">
        <f t="shared" si="42"/>
        <v>0</v>
      </c>
      <c r="CUB20" s="300">
        <f t="shared" si="42"/>
        <v>0</v>
      </c>
      <c r="CUC20" s="300">
        <f t="shared" si="42"/>
        <v>0</v>
      </c>
      <c r="CUD20" s="300">
        <f t="shared" si="42"/>
        <v>0</v>
      </c>
      <c r="CUE20" s="300">
        <f t="shared" si="42"/>
        <v>0</v>
      </c>
      <c r="CUF20" s="300">
        <f t="shared" si="42"/>
        <v>0</v>
      </c>
      <c r="CUG20" s="300">
        <f t="shared" si="42"/>
        <v>0</v>
      </c>
      <c r="CUH20" s="300">
        <f t="shared" si="42"/>
        <v>0</v>
      </c>
      <c r="CUI20" s="300">
        <f t="shared" si="42"/>
        <v>0</v>
      </c>
      <c r="CUJ20" s="300">
        <f t="shared" si="42"/>
        <v>0</v>
      </c>
      <c r="CUK20" s="300">
        <f t="shared" si="42"/>
        <v>0</v>
      </c>
      <c r="CUL20" s="300">
        <f t="shared" si="42"/>
        <v>0</v>
      </c>
      <c r="CUM20" s="300">
        <f t="shared" si="42"/>
        <v>0</v>
      </c>
      <c r="CUN20" s="300">
        <f t="shared" si="42"/>
        <v>0</v>
      </c>
      <c r="CUO20" s="300">
        <f t="shared" si="42"/>
        <v>0</v>
      </c>
      <c r="CUP20" s="300">
        <f t="shared" si="42"/>
        <v>0</v>
      </c>
      <c r="CUQ20" s="300">
        <f t="shared" si="42"/>
        <v>0</v>
      </c>
      <c r="CUR20" s="300">
        <f t="shared" si="42"/>
        <v>0</v>
      </c>
      <c r="CUS20" s="300">
        <f t="shared" si="42"/>
        <v>0</v>
      </c>
      <c r="CUT20" s="300">
        <f t="shared" si="42"/>
        <v>0</v>
      </c>
      <c r="CUU20" s="300">
        <f t="shared" si="42"/>
        <v>0</v>
      </c>
      <c r="CUV20" s="300">
        <f t="shared" si="42"/>
        <v>0</v>
      </c>
      <c r="CUW20" s="300">
        <f t="shared" si="42"/>
        <v>0</v>
      </c>
      <c r="CUX20" s="300">
        <f t="shared" si="42"/>
        <v>0</v>
      </c>
      <c r="CUY20" s="300">
        <f t="shared" si="42"/>
        <v>0</v>
      </c>
      <c r="CUZ20" s="300">
        <f t="shared" si="42"/>
        <v>0</v>
      </c>
      <c r="CVA20" s="300">
        <f t="shared" si="42"/>
        <v>0</v>
      </c>
      <c r="CVB20" s="300">
        <f t="shared" si="42"/>
        <v>0</v>
      </c>
      <c r="CVC20" s="300">
        <f t="shared" si="42"/>
        <v>0</v>
      </c>
      <c r="CVD20" s="300">
        <f t="shared" si="42"/>
        <v>0</v>
      </c>
      <c r="CVE20" s="300">
        <f t="shared" si="42"/>
        <v>0</v>
      </c>
      <c r="CVF20" s="300">
        <f t="shared" si="42"/>
        <v>0</v>
      </c>
      <c r="CVG20" s="300">
        <f t="shared" si="42"/>
        <v>0</v>
      </c>
      <c r="CVH20" s="300">
        <f t="shared" si="42"/>
        <v>0</v>
      </c>
      <c r="CVI20" s="300">
        <f t="shared" si="42"/>
        <v>0</v>
      </c>
      <c r="CVJ20" s="300">
        <f t="shared" si="42"/>
        <v>0</v>
      </c>
      <c r="CVK20" s="300">
        <f t="shared" si="42"/>
        <v>0</v>
      </c>
      <c r="CVL20" s="300">
        <f t="shared" si="42"/>
        <v>0</v>
      </c>
      <c r="CVM20" s="300">
        <f t="shared" si="42"/>
        <v>0</v>
      </c>
      <c r="CVN20" s="300">
        <f t="shared" si="42"/>
        <v>0</v>
      </c>
      <c r="CVO20" s="300">
        <f t="shared" si="42"/>
        <v>0</v>
      </c>
      <c r="CVP20" s="300">
        <f t="shared" si="42"/>
        <v>0</v>
      </c>
      <c r="CVQ20" s="300">
        <f t="shared" si="42"/>
        <v>0</v>
      </c>
      <c r="CVR20" s="300">
        <f t="shared" si="42"/>
        <v>0</v>
      </c>
      <c r="CVS20" s="300">
        <f t="shared" si="42"/>
        <v>0</v>
      </c>
      <c r="CVT20" s="300">
        <f t="shared" si="42"/>
        <v>0</v>
      </c>
      <c r="CVU20" s="300">
        <f t="shared" si="42"/>
        <v>0</v>
      </c>
      <c r="CVV20" s="300">
        <f t="shared" si="42"/>
        <v>0</v>
      </c>
      <c r="CVW20" s="300">
        <f t="shared" si="42"/>
        <v>0</v>
      </c>
      <c r="CVX20" s="300">
        <f t="shared" si="42"/>
        <v>0</v>
      </c>
      <c r="CVY20" s="300">
        <f t="shared" si="42"/>
        <v>0</v>
      </c>
      <c r="CVZ20" s="300">
        <f t="shared" si="42"/>
        <v>0</v>
      </c>
      <c r="CWA20" s="300">
        <f t="shared" si="42"/>
        <v>0</v>
      </c>
      <c r="CWB20" s="300">
        <f t="shared" si="42"/>
        <v>0</v>
      </c>
      <c r="CWC20" s="300">
        <f t="shared" si="42"/>
        <v>0</v>
      </c>
      <c r="CWD20" s="300">
        <f t="shared" si="42"/>
        <v>0</v>
      </c>
      <c r="CWE20" s="300">
        <f t="shared" si="42"/>
        <v>0</v>
      </c>
      <c r="CWF20" s="300">
        <f t="shared" si="42"/>
        <v>0</v>
      </c>
      <c r="CWG20" s="300">
        <f t="shared" si="42"/>
        <v>0</v>
      </c>
      <c r="CWH20" s="300">
        <f t="shared" ref="CWH20:CYS20" si="43" xml:space="preserve"> IF( CWH18 = 1, $F10, 0 )</f>
        <v>0</v>
      </c>
      <c r="CWI20" s="300">
        <f t="shared" si="43"/>
        <v>0</v>
      </c>
      <c r="CWJ20" s="300">
        <f t="shared" si="43"/>
        <v>0</v>
      </c>
      <c r="CWK20" s="300">
        <f t="shared" si="43"/>
        <v>0</v>
      </c>
      <c r="CWL20" s="300">
        <f t="shared" si="43"/>
        <v>0</v>
      </c>
      <c r="CWM20" s="300">
        <f t="shared" si="43"/>
        <v>0</v>
      </c>
      <c r="CWN20" s="300">
        <f t="shared" si="43"/>
        <v>0</v>
      </c>
      <c r="CWO20" s="300">
        <f t="shared" si="43"/>
        <v>0</v>
      </c>
      <c r="CWP20" s="300">
        <f t="shared" si="43"/>
        <v>0</v>
      </c>
      <c r="CWQ20" s="300">
        <f t="shared" si="43"/>
        <v>0</v>
      </c>
      <c r="CWR20" s="300">
        <f t="shared" si="43"/>
        <v>0</v>
      </c>
      <c r="CWS20" s="300">
        <f t="shared" si="43"/>
        <v>0</v>
      </c>
      <c r="CWT20" s="300">
        <f t="shared" si="43"/>
        <v>0</v>
      </c>
      <c r="CWU20" s="300">
        <f t="shared" si="43"/>
        <v>0</v>
      </c>
      <c r="CWV20" s="300">
        <f t="shared" si="43"/>
        <v>0</v>
      </c>
      <c r="CWW20" s="300">
        <f t="shared" si="43"/>
        <v>0</v>
      </c>
      <c r="CWX20" s="300">
        <f t="shared" si="43"/>
        <v>0</v>
      </c>
      <c r="CWY20" s="300">
        <f t="shared" si="43"/>
        <v>0</v>
      </c>
      <c r="CWZ20" s="300">
        <f t="shared" si="43"/>
        <v>0</v>
      </c>
      <c r="CXA20" s="300">
        <f t="shared" si="43"/>
        <v>0</v>
      </c>
      <c r="CXB20" s="300">
        <f t="shared" si="43"/>
        <v>0</v>
      </c>
      <c r="CXC20" s="300">
        <f t="shared" si="43"/>
        <v>0</v>
      </c>
      <c r="CXD20" s="300">
        <f t="shared" si="43"/>
        <v>0</v>
      </c>
      <c r="CXE20" s="300">
        <f t="shared" si="43"/>
        <v>0</v>
      </c>
      <c r="CXF20" s="300">
        <f t="shared" si="43"/>
        <v>0</v>
      </c>
      <c r="CXG20" s="300">
        <f t="shared" si="43"/>
        <v>0</v>
      </c>
      <c r="CXH20" s="300">
        <f t="shared" si="43"/>
        <v>0</v>
      </c>
      <c r="CXI20" s="300">
        <f t="shared" si="43"/>
        <v>0</v>
      </c>
      <c r="CXJ20" s="300">
        <f t="shared" si="43"/>
        <v>0</v>
      </c>
      <c r="CXK20" s="300">
        <f t="shared" si="43"/>
        <v>0</v>
      </c>
      <c r="CXL20" s="300">
        <f t="shared" si="43"/>
        <v>0</v>
      </c>
      <c r="CXM20" s="300">
        <f t="shared" si="43"/>
        <v>0</v>
      </c>
      <c r="CXN20" s="300">
        <f t="shared" si="43"/>
        <v>0</v>
      </c>
      <c r="CXO20" s="300">
        <f t="shared" si="43"/>
        <v>0</v>
      </c>
      <c r="CXP20" s="300">
        <f t="shared" si="43"/>
        <v>0</v>
      </c>
      <c r="CXQ20" s="300">
        <f t="shared" si="43"/>
        <v>0</v>
      </c>
      <c r="CXR20" s="300">
        <f t="shared" si="43"/>
        <v>0</v>
      </c>
      <c r="CXS20" s="300">
        <f t="shared" si="43"/>
        <v>0</v>
      </c>
      <c r="CXT20" s="300">
        <f t="shared" si="43"/>
        <v>0</v>
      </c>
      <c r="CXU20" s="300">
        <f t="shared" si="43"/>
        <v>0</v>
      </c>
      <c r="CXV20" s="300">
        <f t="shared" si="43"/>
        <v>0</v>
      </c>
      <c r="CXW20" s="300">
        <f t="shared" si="43"/>
        <v>0</v>
      </c>
      <c r="CXX20" s="300">
        <f t="shared" si="43"/>
        <v>0</v>
      </c>
      <c r="CXY20" s="300">
        <f t="shared" si="43"/>
        <v>0</v>
      </c>
      <c r="CXZ20" s="300">
        <f t="shared" si="43"/>
        <v>0</v>
      </c>
      <c r="CYA20" s="300">
        <f t="shared" si="43"/>
        <v>0</v>
      </c>
      <c r="CYB20" s="300">
        <f t="shared" si="43"/>
        <v>0</v>
      </c>
      <c r="CYC20" s="300">
        <f t="shared" si="43"/>
        <v>0</v>
      </c>
      <c r="CYD20" s="300">
        <f t="shared" si="43"/>
        <v>0</v>
      </c>
      <c r="CYE20" s="300">
        <f t="shared" si="43"/>
        <v>0</v>
      </c>
      <c r="CYF20" s="300">
        <f t="shared" si="43"/>
        <v>0</v>
      </c>
      <c r="CYG20" s="300">
        <f t="shared" si="43"/>
        <v>0</v>
      </c>
      <c r="CYH20" s="300">
        <f t="shared" si="43"/>
        <v>0</v>
      </c>
      <c r="CYI20" s="300">
        <f t="shared" si="43"/>
        <v>0</v>
      </c>
      <c r="CYJ20" s="300">
        <f t="shared" si="43"/>
        <v>0</v>
      </c>
      <c r="CYK20" s="300">
        <f t="shared" si="43"/>
        <v>0</v>
      </c>
      <c r="CYL20" s="300">
        <f t="shared" si="43"/>
        <v>0</v>
      </c>
      <c r="CYM20" s="300">
        <f t="shared" si="43"/>
        <v>0</v>
      </c>
      <c r="CYN20" s="300">
        <f t="shared" si="43"/>
        <v>0</v>
      </c>
      <c r="CYO20" s="300">
        <f t="shared" si="43"/>
        <v>0</v>
      </c>
      <c r="CYP20" s="300">
        <f t="shared" si="43"/>
        <v>0</v>
      </c>
      <c r="CYQ20" s="300">
        <f t="shared" si="43"/>
        <v>0</v>
      </c>
      <c r="CYR20" s="300">
        <f t="shared" si="43"/>
        <v>0</v>
      </c>
      <c r="CYS20" s="300">
        <f t="shared" si="43"/>
        <v>0</v>
      </c>
      <c r="CYT20" s="300">
        <f t="shared" ref="CYT20:DBE20" si="44" xml:space="preserve"> IF( CYT18 = 1, $F10, 0 )</f>
        <v>0</v>
      </c>
      <c r="CYU20" s="300">
        <f t="shared" si="44"/>
        <v>0</v>
      </c>
      <c r="CYV20" s="300">
        <f t="shared" si="44"/>
        <v>0</v>
      </c>
      <c r="CYW20" s="300">
        <f t="shared" si="44"/>
        <v>0</v>
      </c>
      <c r="CYX20" s="300">
        <f t="shared" si="44"/>
        <v>0</v>
      </c>
      <c r="CYY20" s="300">
        <f t="shared" si="44"/>
        <v>0</v>
      </c>
      <c r="CYZ20" s="300">
        <f t="shared" si="44"/>
        <v>0</v>
      </c>
      <c r="CZA20" s="300">
        <f t="shared" si="44"/>
        <v>0</v>
      </c>
      <c r="CZB20" s="300">
        <f t="shared" si="44"/>
        <v>0</v>
      </c>
      <c r="CZC20" s="300">
        <f t="shared" si="44"/>
        <v>0</v>
      </c>
      <c r="CZD20" s="300">
        <f t="shared" si="44"/>
        <v>0</v>
      </c>
      <c r="CZE20" s="300">
        <f t="shared" si="44"/>
        <v>0</v>
      </c>
      <c r="CZF20" s="300">
        <f t="shared" si="44"/>
        <v>0</v>
      </c>
      <c r="CZG20" s="300">
        <f t="shared" si="44"/>
        <v>0</v>
      </c>
      <c r="CZH20" s="300">
        <f t="shared" si="44"/>
        <v>0</v>
      </c>
      <c r="CZI20" s="300">
        <f t="shared" si="44"/>
        <v>0</v>
      </c>
      <c r="CZJ20" s="300">
        <f t="shared" si="44"/>
        <v>0</v>
      </c>
      <c r="CZK20" s="300">
        <f t="shared" si="44"/>
        <v>0</v>
      </c>
      <c r="CZL20" s="300">
        <f t="shared" si="44"/>
        <v>0</v>
      </c>
      <c r="CZM20" s="300">
        <f t="shared" si="44"/>
        <v>0</v>
      </c>
      <c r="CZN20" s="300">
        <f t="shared" si="44"/>
        <v>0</v>
      </c>
      <c r="CZO20" s="300">
        <f t="shared" si="44"/>
        <v>0</v>
      </c>
      <c r="CZP20" s="300">
        <f t="shared" si="44"/>
        <v>0</v>
      </c>
      <c r="CZQ20" s="300">
        <f t="shared" si="44"/>
        <v>0</v>
      </c>
      <c r="CZR20" s="300">
        <f t="shared" si="44"/>
        <v>0</v>
      </c>
      <c r="CZS20" s="300">
        <f t="shared" si="44"/>
        <v>0</v>
      </c>
      <c r="CZT20" s="300">
        <f t="shared" si="44"/>
        <v>0</v>
      </c>
      <c r="CZU20" s="300">
        <f t="shared" si="44"/>
        <v>0</v>
      </c>
      <c r="CZV20" s="300">
        <f t="shared" si="44"/>
        <v>0</v>
      </c>
      <c r="CZW20" s="300">
        <f t="shared" si="44"/>
        <v>0</v>
      </c>
      <c r="CZX20" s="300">
        <f t="shared" si="44"/>
        <v>0</v>
      </c>
      <c r="CZY20" s="300">
        <f t="shared" si="44"/>
        <v>0</v>
      </c>
      <c r="CZZ20" s="300">
        <f t="shared" si="44"/>
        <v>0</v>
      </c>
      <c r="DAA20" s="300">
        <f t="shared" si="44"/>
        <v>0</v>
      </c>
      <c r="DAB20" s="300">
        <f t="shared" si="44"/>
        <v>0</v>
      </c>
      <c r="DAC20" s="300">
        <f t="shared" si="44"/>
        <v>0</v>
      </c>
      <c r="DAD20" s="300">
        <f t="shared" si="44"/>
        <v>0</v>
      </c>
      <c r="DAE20" s="300">
        <f t="shared" si="44"/>
        <v>0</v>
      </c>
      <c r="DAF20" s="300">
        <f t="shared" si="44"/>
        <v>0</v>
      </c>
      <c r="DAG20" s="300">
        <f t="shared" si="44"/>
        <v>0</v>
      </c>
      <c r="DAH20" s="300">
        <f t="shared" si="44"/>
        <v>0</v>
      </c>
      <c r="DAI20" s="300">
        <f t="shared" si="44"/>
        <v>0</v>
      </c>
      <c r="DAJ20" s="300">
        <f t="shared" si="44"/>
        <v>0</v>
      </c>
      <c r="DAK20" s="300">
        <f t="shared" si="44"/>
        <v>0</v>
      </c>
      <c r="DAL20" s="300">
        <f t="shared" si="44"/>
        <v>0</v>
      </c>
      <c r="DAM20" s="300">
        <f t="shared" si="44"/>
        <v>0</v>
      </c>
      <c r="DAN20" s="300">
        <f t="shared" si="44"/>
        <v>0</v>
      </c>
      <c r="DAO20" s="300">
        <f t="shared" si="44"/>
        <v>0</v>
      </c>
      <c r="DAP20" s="300">
        <f t="shared" si="44"/>
        <v>0</v>
      </c>
      <c r="DAQ20" s="300">
        <f t="shared" si="44"/>
        <v>0</v>
      </c>
      <c r="DAR20" s="300">
        <f t="shared" si="44"/>
        <v>0</v>
      </c>
      <c r="DAS20" s="300">
        <f t="shared" si="44"/>
        <v>0</v>
      </c>
      <c r="DAT20" s="300">
        <f t="shared" si="44"/>
        <v>0</v>
      </c>
      <c r="DAU20" s="300">
        <f t="shared" si="44"/>
        <v>0</v>
      </c>
      <c r="DAV20" s="300">
        <f t="shared" si="44"/>
        <v>0</v>
      </c>
      <c r="DAW20" s="300">
        <f t="shared" si="44"/>
        <v>0</v>
      </c>
      <c r="DAX20" s="300">
        <f t="shared" si="44"/>
        <v>0</v>
      </c>
      <c r="DAY20" s="300">
        <f t="shared" si="44"/>
        <v>0</v>
      </c>
      <c r="DAZ20" s="300">
        <f t="shared" si="44"/>
        <v>0</v>
      </c>
      <c r="DBA20" s="300">
        <f t="shared" si="44"/>
        <v>0</v>
      </c>
      <c r="DBB20" s="300">
        <f t="shared" si="44"/>
        <v>0</v>
      </c>
      <c r="DBC20" s="300">
        <f t="shared" si="44"/>
        <v>0</v>
      </c>
      <c r="DBD20" s="300">
        <f t="shared" si="44"/>
        <v>0</v>
      </c>
      <c r="DBE20" s="300">
        <f t="shared" si="44"/>
        <v>0</v>
      </c>
      <c r="DBF20" s="300">
        <f t="shared" ref="DBF20:DDQ20" si="45" xml:space="preserve"> IF( DBF18 = 1, $F10, 0 )</f>
        <v>0</v>
      </c>
      <c r="DBG20" s="300">
        <f t="shared" si="45"/>
        <v>0</v>
      </c>
      <c r="DBH20" s="300">
        <f t="shared" si="45"/>
        <v>0</v>
      </c>
      <c r="DBI20" s="300">
        <f t="shared" si="45"/>
        <v>0</v>
      </c>
      <c r="DBJ20" s="300">
        <f t="shared" si="45"/>
        <v>0</v>
      </c>
      <c r="DBK20" s="300">
        <f t="shared" si="45"/>
        <v>0</v>
      </c>
      <c r="DBL20" s="300">
        <f t="shared" si="45"/>
        <v>0</v>
      </c>
      <c r="DBM20" s="300">
        <f t="shared" si="45"/>
        <v>0</v>
      </c>
      <c r="DBN20" s="300">
        <f t="shared" si="45"/>
        <v>0</v>
      </c>
      <c r="DBO20" s="300">
        <f t="shared" si="45"/>
        <v>0</v>
      </c>
      <c r="DBP20" s="300">
        <f t="shared" si="45"/>
        <v>0</v>
      </c>
      <c r="DBQ20" s="300">
        <f t="shared" si="45"/>
        <v>0</v>
      </c>
      <c r="DBR20" s="300">
        <f t="shared" si="45"/>
        <v>0</v>
      </c>
      <c r="DBS20" s="300">
        <f t="shared" si="45"/>
        <v>0</v>
      </c>
      <c r="DBT20" s="300">
        <f t="shared" si="45"/>
        <v>0</v>
      </c>
      <c r="DBU20" s="300">
        <f t="shared" si="45"/>
        <v>0</v>
      </c>
      <c r="DBV20" s="300">
        <f t="shared" si="45"/>
        <v>0</v>
      </c>
      <c r="DBW20" s="300">
        <f t="shared" si="45"/>
        <v>0</v>
      </c>
      <c r="DBX20" s="300">
        <f t="shared" si="45"/>
        <v>0</v>
      </c>
      <c r="DBY20" s="300">
        <f t="shared" si="45"/>
        <v>0</v>
      </c>
      <c r="DBZ20" s="300">
        <f t="shared" si="45"/>
        <v>0</v>
      </c>
      <c r="DCA20" s="300">
        <f t="shared" si="45"/>
        <v>0</v>
      </c>
      <c r="DCB20" s="300">
        <f t="shared" si="45"/>
        <v>0</v>
      </c>
      <c r="DCC20" s="300">
        <f t="shared" si="45"/>
        <v>0</v>
      </c>
      <c r="DCD20" s="300">
        <f t="shared" si="45"/>
        <v>0</v>
      </c>
      <c r="DCE20" s="300">
        <f t="shared" si="45"/>
        <v>0</v>
      </c>
      <c r="DCF20" s="300">
        <f t="shared" si="45"/>
        <v>0</v>
      </c>
      <c r="DCG20" s="300">
        <f t="shared" si="45"/>
        <v>0</v>
      </c>
      <c r="DCH20" s="300">
        <f t="shared" si="45"/>
        <v>0</v>
      </c>
      <c r="DCI20" s="300">
        <f t="shared" si="45"/>
        <v>0</v>
      </c>
      <c r="DCJ20" s="300">
        <f t="shared" si="45"/>
        <v>0</v>
      </c>
      <c r="DCK20" s="300">
        <f t="shared" si="45"/>
        <v>0</v>
      </c>
      <c r="DCL20" s="300">
        <f t="shared" si="45"/>
        <v>0</v>
      </c>
      <c r="DCM20" s="300">
        <f t="shared" si="45"/>
        <v>0</v>
      </c>
      <c r="DCN20" s="300">
        <f t="shared" si="45"/>
        <v>0</v>
      </c>
      <c r="DCO20" s="300">
        <f t="shared" si="45"/>
        <v>0</v>
      </c>
      <c r="DCP20" s="300">
        <f t="shared" si="45"/>
        <v>0</v>
      </c>
      <c r="DCQ20" s="300">
        <f t="shared" si="45"/>
        <v>0</v>
      </c>
      <c r="DCR20" s="300">
        <f t="shared" si="45"/>
        <v>0</v>
      </c>
      <c r="DCS20" s="300">
        <f t="shared" si="45"/>
        <v>0</v>
      </c>
      <c r="DCT20" s="300">
        <f t="shared" si="45"/>
        <v>0</v>
      </c>
      <c r="DCU20" s="300">
        <f t="shared" si="45"/>
        <v>0</v>
      </c>
      <c r="DCV20" s="300">
        <f t="shared" si="45"/>
        <v>0</v>
      </c>
      <c r="DCW20" s="300">
        <f t="shared" si="45"/>
        <v>0</v>
      </c>
      <c r="DCX20" s="300">
        <f t="shared" si="45"/>
        <v>0</v>
      </c>
      <c r="DCY20" s="300">
        <f t="shared" si="45"/>
        <v>0</v>
      </c>
      <c r="DCZ20" s="300">
        <f t="shared" si="45"/>
        <v>0</v>
      </c>
      <c r="DDA20" s="300">
        <f t="shared" si="45"/>
        <v>0</v>
      </c>
      <c r="DDB20" s="300">
        <f t="shared" si="45"/>
        <v>0</v>
      </c>
      <c r="DDC20" s="300">
        <f t="shared" si="45"/>
        <v>0</v>
      </c>
      <c r="DDD20" s="300">
        <f t="shared" si="45"/>
        <v>0</v>
      </c>
      <c r="DDE20" s="300">
        <f t="shared" si="45"/>
        <v>0</v>
      </c>
      <c r="DDF20" s="300">
        <f t="shared" si="45"/>
        <v>0</v>
      </c>
      <c r="DDG20" s="300">
        <f t="shared" si="45"/>
        <v>0</v>
      </c>
      <c r="DDH20" s="300">
        <f t="shared" si="45"/>
        <v>0</v>
      </c>
      <c r="DDI20" s="300">
        <f t="shared" si="45"/>
        <v>0</v>
      </c>
      <c r="DDJ20" s="300">
        <f t="shared" si="45"/>
        <v>0</v>
      </c>
      <c r="DDK20" s="300">
        <f t="shared" si="45"/>
        <v>0</v>
      </c>
      <c r="DDL20" s="300">
        <f t="shared" si="45"/>
        <v>0</v>
      </c>
      <c r="DDM20" s="300">
        <f t="shared" si="45"/>
        <v>0</v>
      </c>
      <c r="DDN20" s="300">
        <f t="shared" si="45"/>
        <v>0</v>
      </c>
      <c r="DDO20" s="300">
        <f t="shared" si="45"/>
        <v>0</v>
      </c>
      <c r="DDP20" s="300">
        <f t="shared" si="45"/>
        <v>0</v>
      </c>
      <c r="DDQ20" s="300">
        <f t="shared" si="45"/>
        <v>0</v>
      </c>
      <c r="DDR20" s="300">
        <f t="shared" ref="DDR20:DGC20" si="46" xml:space="preserve"> IF( DDR18 = 1, $F10, 0 )</f>
        <v>0</v>
      </c>
      <c r="DDS20" s="300">
        <f t="shared" si="46"/>
        <v>0</v>
      </c>
      <c r="DDT20" s="300">
        <f t="shared" si="46"/>
        <v>0</v>
      </c>
      <c r="DDU20" s="300">
        <f t="shared" si="46"/>
        <v>0</v>
      </c>
      <c r="DDV20" s="300">
        <f t="shared" si="46"/>
        <v>0</v>
      </c>
      <c r="DDW20" s="300">
        <f t="shared" si="46"/>
        <v>0</v>
      </c>
      <c r="DDX20" s="300">
        <f t="shared" si="46"/>
        <v>0</v>
      </c>
      <c r="DDY20" s="300">
        <f t="shared" si="46"/>
        <v>0</v>
      </c>
      <c r="DDZ20" s="300">
        <f t="shared" si="46"/>
        <v>0</v>
      </c>
      <c r="DEA20" s="300">
        <f t="shared" si="46"/>
        <v>0</v>
      </c>
      <c r="DEB20" s="300">
        <f t="shared" si="46"/>
        <v>0</v>
      </c>
      <c r="DEC20" s="300">
        <f t="shared" si="46"/>
        <v>0</v>
      </c>
      <c r="DED20" s="300">
        <f t="shared" si="46"/>
        <v>0</v>
      </c>
      <c r="DEE20" s="300">
        <f t="shared" si="46"/>
        <v>0</v>
      </c>
      <c r="DEF20" s="300">
        <f t="shared" si="46"/>
        <v>0</v>
      </c>
      <c r="DEG20" s="300">
        <f t="shared" si="46"/>
        <v>0</v>
      </c>
      <c r="DEH20" s="300">
        <f t="shared" si="46"/>
        <v>0</v>
      </c>
      <c r="DEI20" s="300">
        <f t="shared" si="46"/>
        <v>0</v>
      </c>
      <c r="DEJ20" s="300">
        <f t="shared" si="46"/>
        <v>0</v>
      </c>
      <c r="DEK20" s="300">
        <f t="shared" si="46"/>
        <v>0</v>
      </c>
      <c r="DEL20" s="300">
        <f t="shared" si="46"/>
        <v>0</v>
      </c>
      <c r="DEM20" s="300">
        <f t="shared" si="46"/>
        <v>0</v>
      </c>
      <c r="DEN20" s="300">
        <f t="shared" si="46"/>
        <v>0</v>
      </c>
      <c r="DEO20" s="300">
        <f t="shared" si="46"/>
        <v>0</v>
      </c>
      <c r="DEP20" s="300">
        <f t="shared" si="46"/>
        <v>0</v>
      </c>
      <c r="DEQ20" s="300">
        <f t="shared" si="46"/>
        <v>0</v>
      </c>
      <c r="DER20" s="300">
        <f t="shared" si="46"/>
        <v>0</v>
      </c>
      <c r="DES20" s="300">
        <f t="shared" si="46"/>
        <v>0</v>
      </c>
      <c r="DET20" s="300">
        <f t="shared" si="46"/>
        <v>0</v>
      </c>
      <c r="DEU20" s="300">
        <f t="shared" si="46"/>
        <v>0</v>
      </c>
      <c r="DEV20" s="300">
        <f t="shared" si="46"/>
        <v>0</v>
      </c>
      <c r="DEW20" s="300">
        <f t="shared" si="46"/>
        <v>0</v>
      </c>
      <c r="DEX20" s="300">
        <f t="shared" si="46"/>
        <v>0</v>
      </c>
      <c r="DEY20" s="300">
        <f t="shared" si="46"/>
        <v>0</v>
      </c>
      <c r="DEZ20" s="300">
        <f t="shared" si="46"/>
        <v>0</v>
      </c>
      <c r="DFA20" s="300">
        <f t="shared" si="46"/>
        <v>0</v>
      </c>
      <c r="DFB20" s="300">
        <f t="shared" si="46"/>
        <v>0</v>
      </c>
      <c r="DFC20" s="300">
        <f t="shared" si="46"/>
        <v>0</v>
      </c>
      <c r="DFD20" s="300">
        <f t="shared" si="46"/>
        <v>0</v>
      </c>
      <c r="DFE20" s="300">
        <f t="shared" si="46"/>
        <v>0</v>
      </c>
      <c r="DFF20" s="300">
        <f t="shared" si="46"/>
        <v>0</v>
      </c>
      <c r="DFG20" s="300">
        <f t="shared" si="46"/>
        <v>0</v>
      </c>
      <c r="DFH20" s="300">
        <f t="shared" si="46"/>
        <v>0</v>
      </c>
      <c r="DFI20" s="300">
        <f t="shared" si="46"/>
        <v>0</v>
      </c>
      <c r="DFJ20" s="300">
        <f t="shared" si="46"/>
        <v>0</v>
      </c>
      <c r="DFK20" s="300">
        <f t="shared" si="46"/>
        <v>0</v>
      </c>
      <c r="DFL20" s="300">
        <f t="shared" si="46"/>
        <v>0</v>
      </c>
      <c r="DFM20" s="300">
        <f t="shared" si="46"/>
        <v>0</v>
      </c>
      <c r="DFN20" s="300">
        <f t="shared" si="46"/>
        <v>0</v>
      </c>
      <c r="DFO20" s="300">
        <f t="shared" si="46"/>
        <v>0</v>
      </c>
      <c r="DFP20" s="300">
        <f t="shared" si="46"/>
        <v>0</v>
      </c>
      <c r="DFQ20" s="300">
        <f t="shared" si="46"/>
        <v>0</v>
      </c>
      <c r="DFR20" s="300">
        <f t="shared" si="46"/>
        <v>0</v>
      </c>
      <c r="DFS20" s="300">
        <f t="shared" si="46"/>
        <v>0</v>
      </c>
      <c r="DFT20" s="300">
        <f t="shared" si="46"/>
        <v>0</v>
      </c>
      <c r="DFU20" s="300">
        <f t="shared" si="46"/>
        <v>0</v>
      </c>
      <c r="DFV20" s="300">
        <f t="shared" si="46"/>
        <v>0</v>
      </c>
      <c r="DFW20" s="300">
        <f t="shared" si="46"/>
        <v>0</v>
      </c>
      <c r="DFX20" s="300">
        <f t="shared" si="46"/>
        <v>0</v>
      </c>
      <c r="DFY20" s="300">
        <f t="shared" si="46"/>
        <v>0</v>
      </c>
      <c r="DFZ20" s="300">
        <f t="shared" si="46"/>
        <v>0</v>
      </c>
      <c r="DGA20" s="300">
        <f t="shared" si="46"/>
        <v>0</v>
      </c>
      <c r="DGB20" s="300">
        <f t="shared" si="46"/>
        <v>0</v>
      </c>
      <c r="DGC20" s="300">
        <f t="shared" si="46"/>
        <v>0</v>
      </c>
      <c r="DGD20" s="300">
        <f t="shared" ref="DGD20:DIO20" si="47" xml:space="preserve"> IF( DGD18 = 1, $F10, 0 )</f>
        <v>0</v>
      </c>
      <c r="DGE20" s="300">
        <f t="shared" si="47"/>
        <v>0</v>
      </c>
      <c r="DGF20" s="300">
        <f t="shared" si="47"/>
        <v>0</v>
      </c>
      <c r="DGG20" s="300">
        <f t="shared" si="47"/>
        <v>0</v>
      </c>
      <c r="DGH20" s="300">
        <f t="shared" si="47"/>
        <v>0</v>
      </c>
      <c r="DGI20" s="300">
        <f t="shared" si="47"/>
        <v>0</v>
      </c>
      <c r="DGJ20" s="300">
        <f t="shared" si="47"/>
        <v>0</v>
      </c>
      <c r="DGK20" s="300">
        <f t="shared" si="47"/>
        <v>0</v>
      </c>
      <c r="DGL20" s="300">
        <f t="shared" si="47"/>
        <v>0</v>
      </c>
      <c r="DGM20" s="300">
        <f t="shared" si="47"/>
        <v>0</v>
      </c>
      <c r="DGN20" s="300">
        <f t="shared" si="47"/>
        <v>0</v>
      </c>
      <c r="DGO20" s="300">
        <f t="shared" si="47"/>
        <v>0</v>
      </c>
      <c r="DGP20" s="300">
        <f t="shared" si="47"/>
        <v>0</v>
      </c>
      <c r="DGQ20" s="300">
        <f t="shared" si="47"/>
        <v>0</v>
      </c>
      <c r="DGR20" s="300">
        <f t="shared" si="47"/>
        <v>0</v>
      </c>
      <c r="DGS20" s="300">
        <f t="shared" si="47"/>
        <v>0</v>
      </c>
      <c r="DGT20" s="300">
        <f t="shared" si="47"/>
        <v>0</v>
      </c>
      <c r="DGU20" s="300">
        <f t="shared" si="47"/>
        <v>0</v>
      </c>
      <c r="DGV20" s="300">
        <f t="shared" si="47"/>
        <v>0</v>
      </c>
      <c r="DGW20" s="300">
        <f t="shared" si="47"/>
        <v>0</v>
      </c>
      <c r="DGX20" s="300">
        <f t="shared" si="47"/>
        <v>0</v>
      </c>
      <c r="DGY20" s="300">
        <f t="shared" si="47"/>
        <v>0</v>
      </c>
      <c r="DGZ20" s="300">
        <f t="shared" si="47"/>
        <v>0</v>
      </c>
      <c r="DHA20" s="300">
        <f t="shared" si="47"/>
        <v>0</v>
      </c>
      <c r="DHB20" s="300">
        <f t="shared" si="47"/>
        <v>0</v>
      </c>
      <c r="DHC20" s="300">
        <f t="shared" si="47"/>
        <v>0</v>
      </c>
      <c r="DHD20" s="300">
        <f t="shared" si="47"/>
        <v>0</v>
      </c>
      <c r="DHE20" s="300">
        <f t="shared" si="47"/>
        <v>0</v>
      </c>
      <c r="DHF20" s="300">
        <f t="shared" si="47"/>
        <v>0</v>
      </c>
      <c r="DHG20" s="300">
        <f t="shared" si="47"/>
        <v>0</v>
      </c>
      <c r="DHH20" s="300">
        <f t="shared" si="47"/>
        <v>0</v>
      </c>
      <c r="DHI20" s="300">
        <f t="shared" si="47"/>
        <v>0</v>
      </c>
      <c r="DHJ20" s="300">
        <f t="shared" si="47"/>
        <v>0</v>
      </c>
      <c r="DHK20" s="300">
        <f t="shared" si="47"/>
        <v>0</v>
      </c>
      <c r="DHL20" s="300">
        <f t="shared" si="47"/>
        <v>0</v>
      </c>
      <c r="DHM20" s="300">
        <f t="shared" si="47"/>
        <v>0</v>
      </c>
      <c r="DHN20" s="300">
        <f t="shared" si="47"/>
        <v>0</v>
      </c>
      <c r="DHO20" s="300">
        <f t="shared" si="47"/>
        <v>0</v>
      </c>
      <c r="DHP20" s="300">
        <f t="shared" si="47"/>
        <v>0</v>
      </c>
      <c r="DHQ20" s="300">
        <f t="shared" si="47"/>
        <v>0</v>
      </c>
      <c r="DHR20" s="300">
        <f t="shared" si="47"/>
        <v>0</v>
      </c>
      <c r="DHS20" s="300">
        <f t="shared" si="47"/>
        <v>0</v>
      </c>
      <c r="DHT20" s="300">
        <f t="shared" si="47"/>
        <v>0</v>
      </c>
      <c r="DHU20" s="300">
        <f t="shared" si="47"/>
        <v>0</v>
      </c>
      <c r="DHV20" s="300">
        <f t="shared" si="47"/>
        <v>0</v>
      </c>
      <c r="DHW20" s="300">
        <f t="shared" si="47"/>
        <v>0</v>
      </c>
      <c r="DHX20" s="300">
        <f t="shared" si="47"/>
        <v>0</v>
      </c>
      <c r="DHY20" s="300">
        <f t="shared" si="47"/>
        <v>0</v>
      </c>
      <c r="DHZ20" s="300">
        <f t="shared" si="47"/>
        <v>0</v>
      </c>
      <c r="DIA20" s="300">
        <f t="shared" si="47"/>
        <v>0</v>
      </c>
      <c r="DIB20" s="300">
        <f t="shared" si="47"/>
        <v>0</v>
      </c>
      <c r="DIC20" s="300">
        <f t="shared" si="47"/>
        <v>0</v>
      </c>
      <c r="DID20" s="300">
        <f t="shared" si="47"/>
        <v>0</v>
      </c>
      <c r="DIE20" s="300">
        <f t="shared" si="47"/>
        <v>0</v>
      </c>
      <c r="DIF20" s="300">
        <f t="shared" si="47"/>
        <v>0</v>
      </c>
      <c r="DIG20" s="300">
        <f t="shared" si="47"/>
        <v>0</v>
      </c>
      <c r="DIH20" s="300">
        <f t="shared" si="47"/>
        <v>0</v>
      </c>
      <c r="DII20" s="300">
        <f t="shared" si="47"/>
        <v>0</v>
      </c>
      <c r="DIJ20" s="300">
        <f t="shared" si="47"/>
        <v>0</v>
      </c>
      <c r="DIK20" s="300">
        <f t="shared" si="47"/>
        <v>0</v>
      </c>
      <c r="DIL20" s="300">
        <f t="shared" si="47"/>
        <v>0</v>
      </c>
      <c r="DIM20" s="300">
        <f t="shared" si="47"/>
        <v>0</v>
      </c>
      <c r="DIN20" s="300">
        <f t="shared" si="47"/>
        <v>0</v>
      </c>
      <c r="DIO20" s="300">
        <f t="shared" si="47"/>
        <v>0</v>
      </c>
      <c r="DIP20" s="300">
        <f t="shared" ref="DIP20:DLA20" si="48" xml:space="preserve"> IF( DIP18 = 1, $F10, 0 )</f>
        <v>0</v>
      </c>
      <c r="DIQ20" s="300">
        <f t="shared" si="48"/>
        <v>0</v>
      </c>
      <c r="DIR20" s="300">
        <f t="shared" si="48"/>
        <v>0</v>
      </c>
      <c r="DIS20" s="300">
        <f t="shared" si="48"/>
        <v>0</v>
      </c>
      <c r="DIT20" s="300">
        <f t="shared" si="48"/>
        <v>0</v>
      </c>
      <c r="DIU20" s="300">
        <f t="shared" si="48"/>
        <v>0</v>
      </c>
      <c r="DIV20" s="300">
        <f t="shared" si="48"/>
        <v>0</v>
      </c>
      <c r="DIW20" s="300">
        <f t="shared" si="48"/>
        <v>0</v>
      </c>
      <c r="DIX20" s="300">
        <f t="shared" si="48"/>
        <v>0</v>
      </c>
      <c r="DIY20" s="300">
        <f t="shared" si="48"/>
        <v>0</v>
      </c>
      <c r="DIZ20" s="300">
        <f t="shared" si="48"/>
        <v>0</v>
      </c>
      <c r="DJA20" s="300">
        <f t="shared" si="48"/>
        <v>0</v>
      </c>
      <c r="DJB20" s="300">
        <f t="shared" si="48"/>
        <v>0</v>
      </c>
      <c r="DJC20" s="300">
        <f t="shared" si="48"/>
        <v>0</v>
      </c>
      <c r="DJD20" s="300">
        <f t="shared" si="48"/>
        <v>0</v>
      </c>
      <c r="DJE20" s="300">
        <f t="shared" si="48"/>
        <v>0</v>
      </c>
      <c r="DJF20" s="300">
        <f t="shared" si="48"/>
        <v>0</v>
      </c>
      <c r="DJG20" s="300">
        <f t="shared" si="48"/>
        <v>0</v>
      </c>
      <c r="DJH20" s="300">
        <f t="shared" si="48"/>
        <v>0</v>
      </c>
      <c r="DJI20" s="300">
        <f t="shared" si="48"/>
        <v>0</v>
      </c>
      <c r="DJJ20" s="300">
        <f t="shared" si="48"/>
        <v>0</v>
      </c>
      <c r="DJK20" s="300">
        <f t="shared" si="48"/>
        <v>0</v>
      </c>
      <c r="DJL20" s="300">
        <f t="shared" si="48"/>
        <v>0</v>
      </c>
      <c r="DJM20" s="300">
        <f t="shared" si="48"/>
        <v>0</v>
      </c>
      <c r="DJN20" s="300">
        <f t="shared" si="48"/>
        <v>0</v>
      </c>
      <c r="DJO20" s="300">
        <f t="shared" si="48"/>
        <v>0</v>
      </c>
      <c r="DJP20" s="300">
        <f t="shared" si="48"/>
        <v>0</v>
      </c>
      <c r="DJQ20" s="300">
        <f t="shared" si="48"/>
        <v>0</v>
      </c>
      <c r="DJR20" s="300">
        <f t="shared" si="48"/>
        <v>0</v>
      </c>
      <c r="DJS20" s="300">
        <f t="shared" si="48"/>
        <v>0</v>
      </c>
      <c r="DJT20" s="300">
        <f t="shared" si="48"/>
        <v>0</v>
      </c>
      <c r="DJU20" s="300">
        <f t="shared" si="48"/>
        <v>0</v>
      </c>
      <c r="DJV20" s="300">
        <f t="shared" si="48"/>
        <v>0</v>
      </c>
      <c r="DJW20" s="300">
        <f t="shared" si="48"/>
        <v>0</v>
      </c>
      <c r="DJX20" s="300">
        <f t="shared" si="48"/>
        <v>0</v>
      </c>
      <c r="DJY20" s="300">
        <f t="shared" si="48"/>
        <v>0</v>
      </c>
      <c r="DJZ20" s="300">
        <f t="shared" si="48"/>
        <v>0</v>
      </c>
      <c r="DKA20" s="300">
        <f t="shared" si="48"/>
        <v>0</v>
      </c>
      <c r="DKB20" s="300">
        <f t="shared" si="48"/>
        <v>0</v>
      </c>
      <c r="DKC20" s="300">
        <f t="shared" si="48"/>
        <v>0</v>
      </c>
      <c r="DKD20" s="300">
        <f t="shared" si="48"/>
        <v>0</v>
      </c>
      <c r="DKE20" s="300">
        <f t="shared" si="48"/>
        <v>0</v>
      </c>
      <c r="DKF20" s="300">
        <f t="shared" si="48"/>
        <v>0</v>
      </c>
      <c r="DKG20" s="300">
        <f t="shared" si="48"/>
        <v>0</v>
      </c>
      <c r="DKH20" s="300">
        <f t="shared" si="48"/>
        <v>0</v>
      </c>
      <c r="DKI20" s="300">
        <f t="shared" si="48"/>
        <v>0</v>
      </c>
      <c r="DKJ20" s="300">
        <f t="shared" si="48"/>
        <v>0</v>
      </c>
      <c r="DKK20" s="300">
        <f t="shared" si="48"/>
        <v>0</v>
      </c>
      <c r="DKL20" s="300">
        <f t="shared" si="48"/>
        <v>0</v>
      </c>
      <c r="DKM20" s="300">
        <f t="shared" si="48"/>
        <v>0</v>
      </c>
      <c r="DKN20" s="300">
        <f t="shared" si="48"/>
        <v>0</v>
      </c>
      <c r="DKO20" s="300">
        <f t="shared" si="48"/>
        <v>0</v>
      </c>
      <c r="DKP20" s="300">
        <f t="shared" si="48"/>
        <v>0</v>
      </c>
      <c r="DKQ20" s="300">
        <f t="shared" si="48"/>
        <v>0</v>
      </c>
      <c r="DKR20" s="300">
        <f t="shared" si="48"/>
        <v>0</v>
      </c>
      <c r="DKS20" s="300">
        <f t="shared" si="48"/>
        <v>0</v>
      </c>
      <c r="DKT20" s="300">
        <f t="shared" si="48"/>
        <v>0</v>
      </c>
      <c r="DKU20" s="300">
        <f t="shared" si="48"/>
        <v>0</v>
      </c>
      <c r="DKV20" s="300">
        <f t="shared" si="48"/>
        <v>0</v>
      </c>
      <c r="DKW20" s="300">
        <f t="shared" si="48"/>
        <v>0</v>
      </c>
      <c r="DKX20" s="300">
        <f t="shared" si="48"/>
        <v>0</v>
      </c>
      <c r="DKY20" s="300">
        <f t="shared" si="48"/>
        <v>0</v>
      </c>
      <c r="DKZ20" s="300">
        <f t="shared" si="48"/>
        <v>0</v>
      </c>
      <c r="DLA20" s="300">
        <f t="shared" si="48"/>
        <v>0</v>
      </c>
      <c r="DLB20" s="300">
        <f t="shared" ref="DLB20:DNM20" si="49" xml:space="preserve"> IF( DLB18 = 1, $F10, 0 )</f>
        <v>0</v>
      </c>
      <c r="DLC20" s="300">
        <f t="shared" si="49"/>
        <v>0</v>
      </c>
      <c r="DLD20" s="300">
        <f t="shared" si="49"/>
        <v>0</v>
      </c>
      <c r="DLE20" s="300">
        <f t="shared" si="49"/>
        <v>0</v>
      </c>
      <c r="DLF20" s="300">
        <f t="shared" si="49"/>
        <v>0</v>
      </c>
      <c r="DLG20" s="300">
        <f t="shared" si="49"/>
        <v>0</v>
      </c>
      <c r="DLH20" s="300">
        <f t="shared" si="49"/>
        <v>0</v>
      </c>
      <c r="DLI20" s="300">
        <f t="shared" si="49"/>
        <v>0</v>
      </c>
      <c r="DLJ20" s="300">
        <f t="shared" si="49"/>
        <v>0</v>
      </c>
      <c r="DLK20" s="300">
        <f t="shared" si="49"/>
        <v>0</v>
      </c>
      <c r="DLL20" s="300">
        <f t="shared" si="49"/>
        <v>0</v>
      </c>
      <c r="DLM20" s="300">
        <f t="shared" si="49"/>
        <v>0</v>
      </c>
      <c r="DLN20" s="300">
        <f t="shared" si="49"/>
        <v>0</v>
      </c>
      <c r="DLO20" s="300">
        <f t="shared" si="49"/>
        <v>0</v>
      </c>
      <c r="DLP20" s="300">
        <f t="shared" si="49"/>
        <v>0</v>
      </c>
      <c r="DLQ20" s="300">
        <f t="shared" si="49"/>
        <v>0</v>
      </c>
      <c r="DLR20" s="300">
        <f t="shared" si="49"/>
        <v>0</v>
      </c>
      <c r="DLS20" s="300">
        <f t="shared" si="49"/>
        <v>0</v>
      </c>
      <c r="DLT20" s="300">
        <f t="shared" si="49"/>
        <v>0</v>
      </c>
      <c r="DLU20" s="300">
        <f t="shared" si="49"/>
        <v>0</v>
      </c>
      <c r="DLV20" s="300">
        <f t="shared" si="49"/>
        <v>0</v>
      </c>
      <c r="DLW20" s="300">
        <f t="shared" si="49"/>
        <v>0</v>
      </c>
      <c r="DLX20" s="300">
        <f t="shared" si="49"/>
        <v>0</v>
      </c>
      <c r="DLY20" s="300">
        <f t="shared" si="49"/>
        <v>0</v>
      </c>
      <c r="DLZ20" s="300">
        <f t="shared" si="49"/>
        <v>0</v>
      </c>
      <c r="DMA20" s="300">
        <f t="shared" si="49"/>
        <v>0</v>
      </c>
      <c r="DMB20" s="300">
        <f t="shared" si="49"/>
        <v>0</v>
      </c>
      <c r="DMC20" s="300">
        <f t="shared" si="49"/>
        <v>0</v>
      </c>
      <c r="DMD20" s="300">
        <f t="shared" si="49"/>
        <v>0</v>
      </c>
      <c r="DME20" s="300">
        <f t="shared" si="49"/>
        <v>0</v>
      </c>
      <c r="DMF20" s="300">
        <f t="shared" si="49"/>
        <v>0</v>
      </c>
      <c r="DMG20" s="300">
        <f t="shared" si="49"/>
        <v>0</v>
      </c>
      <c r="DMH20" s="300">
        <f t="shared" si="49"/>
        <v>0</v>
      </c>
      <c r="DMI20" s="300">
        <f t="shared" si="49"/>
        <v>0</v>
      </c>
      <c r="DMJ20" s="300">
        <f t="shared" si="49"/>
        <v>0</v>
      </c>
      <c r="DMK20" s="300">
        <f t="shared" si="49"/>
        <v>0</v>
      </c>
      <c r="DML20" s="300">
        <f t="shared" si="49"/>
        <v>0</v>
      </c>
      <c r="DMM20" s="300">
        <f t="shared" si="49"/>
        <v>0</v>
      </c>
      <c r="DMN20" s="300">
        <f t="shared" si="49"/>
        <v>0</v>
      </c>
      <c r="DMO20" s="300">
        <f t="shared" si="49"/>
        <v>0</v>
      </c>
      <c r="DMP20" s="300">
        <f t="shared" si="49"/>
        <v>0</v>
      </c>
      <c r="DMQ20" s="300">
        <f t="shared" si="49"/>
        <v>0</v>
      </c>
      <c r="DMR20" s="300">
        <f t="shared" si="49"/>
        <v>0</v>
      </c>
      <c r="DMS20" s="300">
        <f t="shared" si="49"/>
        <v>0</v>
      </c>
      <c r="DMT20" s="300">
        <f t="shared" si="49"/>
        <v>0</v>
      </c>
      <c r="DMU20" s="300">
        <f t="shared" si="49"/>
        <v>0</v>
      </c>
      <c r="DMV20" s="300">
        <f t="shared" si="49"/>
        <v>0</v>
      </c>
      <c r="DMW20" s="300">
        <f t="shared" si="49"/>
        <v>0</v>
      </c>
      <c r="DMX20" s="300">
        <f t="shared" si="49"/>
        <v>0</v>
      </c>
      <c r="DMY20" s="300">
        <f t="shared" si="49"/>
        <v>0</v>
      </c>
      <c r="DMZ20" s="300">
        <f t="shared" si="49"/>
        <v>0</v>
      </c>
      <c r="DNA20" s="300">
        <f t="shared" si="49"/>
        <v>0</v>
      </c>
      <c r="DNB20" s="300">
        <f t="shared" si="49"/>
        <v>0</v>
      </c>
      <c r="DNC20" s="300">
        <f t="shared" si="49"/>
        <v>0</v>
      </c>
      <c r="DND20" s="300">
        <f t="shared" si="49"/>
        <v>0</v>
      </c>
      <c r="DNE20" s="300">
        <f t="shared" si="49"/>
        <v>0</v>
      </c>
      <c r="DNF20" s="300">
        <f t="shared" si="49"/>
        <v>0</v>
      </c>
      <c r="DNG20" s="300">
        <f t="shared" si="49"/>
        <v>0</v>
      </c>
      <c r="DNH20" s="300">
        <f t="shared" si="49"/>
        <v>0</v>
      </c>
      <c r="DNI20" s="300">
        <f t="shared" si="49"/>
        <v>0</v>
      </c>
      <c r="DNJ20" s="300">
        <f t="shared" si="49"/>
        <v>0</v>
      </c>
      <c r="DNK20" s="300">
        <f t="shared" si="49"/>
        <v>0</v>
      </c>
      <c r="DNL20" s="300">
        <f t="shared" si="49"/>
        <v>0</v>
      </c>
      <c r="DNM20" s="300">
        <f t="shared" si="49"/>
        <v>0</v>
      </c>
      <c r="DNN20" s="300">
        <f t="shared" ref="DNN20:DPY20" si="50" xml:space="preserve"> IF( DNN18 = 1, $F10, 0 )</f>
        <v>0</v>
      </c>
      <c r="DNO20" s="300">
        <f t="shared" si="50"/>
        <v>0</v>
      </c>
      <c r="DNP20" s="300">
        <f t="shared" si="50"/>
        <v>0</v>
      </c>
      <c r="DNQ20" s="300">
        <f t="shared" si="50"/>
        <v>0</v>
      </c>
      <c r="DNR20" s="300">
        <f t="shared" si="50"/>
        <v>0</v>
      </c>
      <c r="DNS20" s="300">
        <f t="shared" si="50"/>
        <v>0</v>
      </c>
      <c r="DNT20" s="300">
        <f t="shared" si="50"/>
        <v>0</v>
      </c>
      <c r="DNU20" s="300">
        <f t="shared" si="50"/>
        <v>0</v>
      </c>
      <c r="DNV20" s="300">
        <f t="shared" si="50"/>
        <v>0</v>
      </c>
      <c r="DNW20" s="300">
        <f t="shared" si="50"/>
        <v>0</v>
      </c>
      <c r="DNX20" s="300">
        <f t="shared" si="50"/>
        <v>0</v>
      </c>
      <c r="DNY20" s="300">
        <f t="shared" si="50"/>
        <v>0</v>
      </c>
      <c r="DNZ20" s="300">
        <f t="shared" si="50"/>
        <v>0</v>
      </c>
      <c r="DOA20" s="300">
        <f t="shared" si="50"/>
        <v>0</v>
      </c>
      <c r="DOB20" s="300">
        <f t="shared" si="50"/>
        <v>0</v>
      </c>
      <c r="DOC20" s="300">
        <f t="shared" si="50"/>
        <v>0</v>
      </c>
      <c r="DOD20" s="300">
        <f t="shared" si="50"/>
        <v>0</v>
      </c>
      <c r="DOE20" s="300">
        <f t="shared" si="50"/>
        <v>0</v>
      </c>
      <c r="DOF20" s="300">
        <f t="shared" si="50"/>
        <v>0</v>
      </c>
      <c r="DOG20" s="300">
        <f t="shared" si="50"/>
        <v>0</v>
      </c>
      <c r="DOH20" s="300">
        <f t="shared" si="50"/>
        <v>0</v>
      </c>
      <c r="DOI20" s="300">
        <f t="shared" si="50"/>
        <v>0</v>
      </c>
      <c r="DOJ20" s="300">
        <f t="shared" si="50"/>
        <v>0</v>
      </c>
      <c r="DOK20" s="300">
        <f t="shared" si="50"/>
        <v>0</v>
      </c>
      <c r="DOL20" s="300">
        <f t="shared" si="50"/>
        <v>0</v>
      </c>
      <c r="DOM20" s="300">
        <f t="shared" si="50"/>
        <v>0</v>
      </c>
      <c r="DON20" s="300">
        <f t="shared" si="50"/>
        <v>0</v>
      </c>
      <c r="DOO20" s="300">
        <f t="shared" si="50"/>
        <v>0</v>
      </c>
      <c r="DOP20" s="300">
        <f t="shared" si="50"/>
        <v>0</v>
      </c>
      <c r="DOQ20" s="300">
        <f t="shared" si="50"/>
        <v>0</v>
      </c>
      <c r="DOR20" s="300">
        <f t="shared" si="50"/>
        <v>0</v>
      </c>
      <c r="DOS20" s="300">
        <f t="shared" si="50"/>
        <v>0</v>
      </c>
      <c r="DOT20" s="300">
        <f t="shared" si="50"/>
        <v>0</v>
      </c>
      <c r="DOU20" s="300">
        <f t="shared" si="50"/>
        <v>0</v>
      </c>
      <c r="DOV20" s="300">
        <f t="shared" si="50"/>
        <v>0</v>
      </c>
      <c r="DOW20" s="300">
        <f t="shared" si="50"/>
        <v>0</v>
      </c>
      <c r="DOX20" s="300">
        <f t="shared" si="50"/>
        <v>0</v>
      </c>
      <c r="DOY20" s="300">
        <f t="shared" si="50"/>
        <v>0</v>
      </c>
      <c r="DOZ20" s="300">
        <f t="shared" si="50"/>
        <v>0</v>
      </c>
      <c r="DPA20" s="300">
        <f t="shared" si="50"/>
        <v>0</v>
      </c>
      <c r="DPB20" s="300">
        <f t="shared" si="50"/>
        <v>0</v>
      </c>
      <c r="DPC20" s="300">
        <f t="shared" si="50"/>
        <v>0</v>
      </c>
      <c r="DPD20" s="300">
        <f t="shared" si="50"/>
        <v>0</v>
      </c>
      <c r="DPE20" s="300">
        <f t="shared" si="50"/>
        <v>0</v>
      </c>
      <c r="DPF20" s="300">
        <f t="shared" si="50"/>
        <v>0</v>
      </c>
      <c r="DPG20" s="300">
        <f t="shared" si="50"/>
        <v>0</v>
      </c>
      <c r="DPH20" s="300">
        <f t="shared" si="50"/>
        <v>0</v>
      </c>
      <c r="DPI20" s="300">
        <f t="shared" si="50"/>
        <v>0</v>
      </c>
      <c r="DPJ20" s="300">
        <f t="shared" si="50"/>
        <v>0</v>
      </c>
      <c r="DPK20" s="300">
        <f t="shared" si="50"/>
        <v>0</v>
      </c>
      <c r="DPL20" s="300">
        <f t="shared" si="50"/>
        <v>0</v>
      </c>
      <c r="DPM20" s="300">
        <f t="shared" si="50"/>
        <v>0</v>
      </c>
      <c r="DPN20" s="300">
        <f t="shared" si="50"/>
        <v>0</v>
      </c>
      <c r="DPO20" s="300">
        <f t="shared" si="50"/>
        <v>0</v>
      </c>
      <c r="DPP20" s="300">
        <f t="shared" si="50"/>
        <v>0</v>
      </c>
      <c r="DPQ20" s="300">
        <f t="shared" si="50"/>
        <v>0</v>
      </c>
      <c r="DPR20" s="300">
        <f t="shared" si="50"/>
        <v>0</v>
      </c>
      <c r="DPS20" s="300">
        <f t="shared" si="50"/>
        <v>0</v>
      </c>
      <c r="DPT20" s="300">
        <f t="shared" si="50"/>
        <v>0</v>
      </c>
      <c r="DPU20" s="300">
        <f t="shared" si="50"/>
        <v>0</v>
      </c>
      <c r="DPV20" s="300">
        <f t="shared" si="50"/>
        <v>0</v>
      </c>
      <c r="DPW20" s="300">
        <f t="shared" si="50"/>
        <v>0</v>
      </c>
      <c r="DPX20" s="300">
        <f t="shared" si="50"/>
        <v>0</v>
      </c>
      <c r="DPY20" s="300">
        <f t="shared" si="50"/>
        <v>0</v>
      </c>
      <c r="DPZ20" s="300">
        <f t="shared" ref="DPZ20:DSK20" si="51" xml:space="preserve"> IF( DPZ18 = 1, $F10, 0 )</f>
        <v>0</v>
      </c>
      <c r="DQA20" s="300">
        <f t="shared" si="51"/>
        <v>0</v>
      </c>
      <c r="DQB20" s="300">
        <f t="shared" si="51"/>
        <v>0</v>
      </c>
      <c r="DQC20" s="300">
        <f t="shared" si="51"/>
        <v>0</v>
      </c>
      <c r="DQD20" s="300">
        <f t="shared" si="51"/>
        <v>0</v>
      </c>
      <c r="DQE20" s="300">
        <f t="shared" si="51"/>
        <v>0</v>
      </c>
      <c r="DQF20" s="300">
        <f t="shared" si="51"/>
        <v>0</v>
      </c>
      <c r="DQG20" s="300">
        <f t="shared" si="51"/>
        <v>0</v>
      </c>
      <c r="DQH20" s="300">
        <f t="shared" si="51"/>
        <v>0</v>
      </c>
      <c r="DQI20" s="300">
        <f t="shared" si="51"/>
        <v>0</v>
      </c>
      <c r="DQJ20" s="300">
        <f t="shared" si="51"/>
        <v>0</v>
      </c>
      <c r="DQK20" s="300">
        <f t="shared" si="51"/>
        <v>0</v>
      </c>
      <c r="DQL20" s="300">
        <f t="shared" si="51"/>
        <v>0</v>
      </c>
      <c r="DQM20" s="300">
        <f t="shared" si="51"/>
        <v>0</v>
      </c>
      <c r="DQN20" s="300">
        <f t="shared" si="51"/>
        <v>0</v>
      </c>
      <c r="DQO20" s="300">
        <f t="shared" si="51"/>
        <v>0</v>
      </c>
      <c r="DQP20" s="300">
        <f t="shared" si="51"/>
        <v>0</v>
      </c>
      <c r="DQQ20" s="300">
        <f t="shared" si="51"/>
        <v>0</v>
      </c>
      <c r="DQR20" s="300">
        <f t="shared" si="51"/>
        <v>0</v>
      </c>
      <c r="DQS20" s="300">
        <f t="shared" si="51"/>
        <v>0</v>
      </c>
      <c r="DQT20" s="300">
        <f t="shared" si="51"/>
        <v>0</v>
      </c>
      <c r="DQU20" s="300">
        <f t="shared" si="51"/>
        <v>0</v>
      </c>
      <c r="DQV20" s="300">
        <f t="shared" si="51"/>
        <v>0</v>
      </c>
      <c r="DQW20" s="300">
        <f t="shared" si="51"/>
        <v>0</v>
      </c>
      <c r="DQX20" s="300">
        <f t="shared" si="51"/>
        <v>0</v>
      </c>
      <c r="DQY20" s="300">
        <f t="shared" si="51"/>
        <v>0</v>
      </c>
      <c r="DQZ20" s="300">
        <f t="shared" si="51"/>
        <v>0</v>
      </c>
      <c r="DRA20" s="300">
        <f t="shared" si="51"/>
        <v>0</v>
      </c>
      <c r="DRB20" s="300">
        <f t="shared" si="51"/>
        <v>0</v>
      </c>
      <c r="DRC20" s="300">
        <f t="shared" si="51"/>
        <v>0</v>
      </c>
      <c r="DRD20" s="300">
        <f t="shared" si="51"/>
        <v>0</v>
      </c>
      <c r="DRE20" s="300">
        <f t="shared" si="51"/>
        <v>0</v>
      </c>
      <c r="DRF20" s="300">
        <f t="shared" si="51"/>
        <v>0</v>
      </c>
      <c r="DRG20" s="300">
        <f t="shared" si="51"/>
        <v>0</v>
      </c>
      <c r="DRH20" s="300">
        <f t="shared" si="51"/>
        <v>0</v>
      </c>
      <c r="DRI20" s="300">
        <f t="shared" si="51"/>
        <v>0</v>
      </c>
      <c r="DRJ20" s="300">
        <f t="shared" si="51"/>
        <v>0</v>
      </c>
      <c r="DRK20" s="300">
        <f t="shared" si="51"/>
        <v>0</v>
      </c>
      <c r="DRL20" s="300">
        <f t="shared" si="51"/>
        <v>0</v>
      </c>
      <c r="DRM20" s="300">
        <f t="shared" si="51"/>
        <v>0</v>
      </c>
      <c r="DRN20" s="300">
        <f t="shared" si="51"/>
        <v>0</v>
      </c>
      <c r="DRO20" s="300">
        <f t="shared" si="51"/>
        <v>0</v>
      </c>
      <c r="DRP20" s="300">
        <f t="shared" si="51"/>
        <v>0</v>
      </c>
      <c r="DRQ20" s="300">
        <f t="shared" si="51"/>
        <v>0</v>
      </c>
      <c r="DRR20" s="300">
        <f t="shared" si="51"/>
        <v>0</v>
      </c>
      <c r="DRS20" s="300">
        <f t="shared" si="51"/>
        <v>0</v>
      </c>
      <c r="DRT20" s="300">
        <f t="shared" si="51"/>
        <v>0</v>
      </c>
      <c r="DRU20" s="300">
        <f t="shared" si="51"/>
        <v>0</v>
      </c>
      <c r="DRV20" s="300">
        <f t="shared" si="51"/>
        <v>0</v>
      </c>
      <c r="DRW20" s="300">
        <f t="shared" si="51"/>
        <v>0</v>
      </c>
      <c r="DRX20" s="300">
        <f t="shared" si="51"/>
        <v>0</v>
      </c>
      <c r="DRY20" s="300">
        <f t="shared" si="51"/>
        <v>0</v>
      </c>
      <c r="DRZ20" s="300">
        <f t="shared" si="51"/>
        <v>0</v>
      </c>
      <c r="DSA20" s="300">
        <f t="shared" si="51"/>
        <v>0</v>
      </c>
      <c r="DSB20" s="300">
        <f t="shared" si="51"/>
        <v>0</v>
      </c>
      <c r="DSC20" s="300">
        <f t="shared" si="51"/>
        <v>0</v>
      </c>
      <c r="DSD20" s="300">
        <f t="shared" si="51"/>
        <v>0</v>
      </c>
      <c r="DSE20" s="300">
        <f t="shared" si="51"/>
        <v>0</v>
      </c>
      <c r="DSF20" s="300">
        <f t="shared" si="51"/>
        <v>0</v>
      </c>
      <c r="DSG20" s="300">
        <f t="shared" si="51"/>
        <v>0</v>
      </c>
      <c r="DSH20" s="300">
        <f t="shared" si="51"/>
        <v>0</v>
      </c>
      <c r="DSI20" s="300">
        <f t="shared" si="51"/>
        <v>0</v>
      </c>
      <c r="DSJ20" s="300">
        <f t="shared" si="51"/>
        <v>0</v>
      </c>
      <c r="DSK20" s="300">
        <f t="shared" si="51"/>
        <v>0</v>
      </c>
      <c r="DSL20" s="300">
        <f t="shared" ref="DSL20:DUW20" si="52" xml:space="preserve"> IF( DSL18 = 1, $F10, 0 )</f>
        <v>0</v>
      </c>
      <c r="DSM20" s="300">
        <f t="shared" si="52"/>
        <v>0</v>
      </c>
      <c r="DSN20" s="300">
        <f t="shared" si="52"/>
        <v>0</v>
      </c>
      <c r="DSO20" s="300">
        <f t="shared" si="52"/>
        <v>0</v>
      </c>
      <c r="DSP20" s="300">
        <f t="shared" si="52"/>
        <v>0</v>
      </c>
      <c r="DSQ20" s="300">
        <f t="shared" si="52"/>
        <v>0</v>
      </c>
      <c r="DSR20" s="300">
        <f t="shared" si="52"/>
        <v>0</v>
      </c>
      <c r="DSS20" s="300">
        <f t="shared" si="52"/>
        <v>0</v>
      </c>
      <c r="DST20" s="300">
        <f t="shared" si="52"/>
        <v>0</v>
      </c>
      <c r="DSU20" s="300">
        <f t="shared" si="52"/>
        <v>0</v>
      </c>
      <c r="DSV20" s="300">
        <f t="shared" si="52"/>
        <v>0</v>
      </c>
      <c r="DSW20" s="300">
        <f t="shared" si="52"/>
        <v>0</v>
      </c>
      <c r="DSX20" s="300">
        <f t="shared" si="52"/>
        <v>0</v>
      </c>
      <c r="DSY20" s="300">
        <f t="shared" si="52"/>
        <v>0</v>
      </c>
      <c r="DSZ20" s="300">
        <f t="shared" si="52"/>
        <v>0</v>
      </c>
      <c r="DTA20" s="300">
        <f t="shared" si="52"/>
        <v>0</v>
      </c>
      <c r="DTB20" s="300">
        <f t="shared" si="52"/>
        <v>0</v>
      </c>
      <c r="DTC20" s="300">
        <f t="shared" si="52"/>
        <v>0</v>
      </c>
      <c r="DTD20" s="300">
        <f t="shared" si="52"/>
        <v>0</v>
      </c>
      <c r="DTE20" s="300">
        <f t="shared" si="52"/>
        <v>0</v>
      </c>
      <c r="DTF20" s="300">
        <f t="shared" si="52"/>
        <v>0</v>
      </c>
      <c r="DTG20" s="300">
        <f t="shared" si="52"/>
        <v>0</v>
      </c>
      <c r="DTH20" s="300">
        <f t="shared" si="52"/>
        <v>0</v>
      </c>
      <c r="DTI20" s="300">
        <f t="shared" si="52"/>
        <v>0</v>
      </c>
      <c r="DTJ20" s="300">
        <f t="shared" si="52"/>
        <v>0</v>
      </c>
      <c r="DTK20" s="300">
        <f t="shared" si="52"/>
        <v>0</v>
      </c>
      <c r="DTL20" s="300">
        <f t="shared" si="52"/>
        <v>0</v>
      </c>
      <c r="DTM20" s="300">
        <f t="shared" si="52"/>
        <v>0</v>
      </c>
      <c r="DTN20" s="300">
        <f t="shared" si="52"/>
        <v>0</v>
      </c>
      <c r="DTO20" s="300">
        <f t="shared" si="52"/>
        <v>0</v>
      </c>
      <c r="DTP20" s="300">
        <f t="shared" si="52"/>
        <v>0</v>
      </c>
      <c r="DTQ20" s="300">
        <f t="shared" si="52"/>
        <v>0</v>
      </c>
      <c r="DTR20" s="300">
        <f t="shared" si="52"/>
        <v>0</v>
      </c>
      <c r="DTS20" s="300">
        <f t="shared" si="52"/>
        <v>0</v>
      </c>
      <c r="DTT20" s="300">
        <f t="shared" si="52"/>
        <v>0</v>
      </c>
      <c r="DTU20" s="300">
        <f t="shared" si="52"/>
        <v>0</v>
      </c>
      <c r="DTV20" s="300">
        <f t="shared" si="52"/>
        <v>0</v>
      </c>
      <c r="DTW20" s="300">
        <f t="shared" si="52"/>
        <v>0</v>
      </c>
      <c r="DTX20" s="300">
        <f t="shared" si="52"/>
        <v>0</v>
      </c>
      <c r="DTY20" s="300">
        <f t="shared" si="52"/>
        <v>0</v>
      </c>
      <c r="DTZ20" s="300">
        <f t="shared" si="52"/>
        <v>0</v>
      </c>
      <c r="DUA20" s="300">
        <f t="shared" si="52"/>
        <v>0</v>
      </c>
      <c r="DUB20" s="300">
        <f t="shared" si="52"/>
        <v>0</v>
      </c>
      <c r="DUC20" s="300">
        <f t="shared" si="52"/>
        <v>0</v>
      </c>
      <c r="DUD20" s="300">
        <f t="shared" si="52"/>
        <v>0</v>
      </c>
      <c r="DUE20" s="300">
        <f t="shared" si="52"/>
        <v>0</v>
      </c>
      <c r="DUF20" s="300">
        <f t="shared" si="52"/>
        <v>0</v>
      </c>
      <c r="DUG20" s="300">
        <f t="shared" si="52"/>
        <v>0</v>
      </c>
      <c r="DUH20" s="300">
        <f t="shared" si="52"/>
        <v>0</v>
      </c>
      <c r="DUI20" s="300">
        <f t="shared" si="52"/>
        <v>0</v>
      </c>
      <c r="DUJ20" s="300">
        <f t="shared" si="52"/>
        <v>0</v>
      </c>
      <c r="DUK20" s="300">
        <f t="shared" si="52"/>
        <v>0</v>
      </c>
      <c r="DUL20" s="300">
        <f t="shared" si="52"/>
        <v>0</v>
      </c>
      <c r="DUM20" s="300">
        <f t="shared" si="52"/>
        <v>0</v>
      </c>
      <c r="DUN20" s="300">
        <f t="shared" si="52"/>
        <v>0</v>
      </c>
      <c r="DUO20" s="300">
        <f t="shared" si="52"/>
        <v>0</v>
      </c>
      <c r="DUP20" s="300">
        <f t="shared" si="52"/>
        <v>0</v>
      </c>
      <c r="DUQ20" s="300">
        <f t="shared" si="52"/>
        <v>0</v>
      </c>
      <c r="DUR20" s="300">
        <f t="shared" si="52"/>
        <v>0</v>
      </c>
      <c r="DUS20" s="300">
        <f t="shared" si="52"/>
        <v>0</v>
      </c>
      <c r="DUT20" s="300">
        <f t="shared" si="52"/>
        <v>0</v>
      </c>
      <c r="DUU20" s="300">
        <f t="shared" si="52"/>
        <v>0</v>
      </c>
      <c r="DUV20" s="300">
        <f t="shared" si="52"/>
        <v>0</v>
      </c>
      <c r="DUW20" s="300">
        <f t="shared" si="52"/>
        <v>0</v>
      </c>
      <c r="DUX20" s="300">
        <f t="shared" ref="DUX20:DXI20" si="53" xml:space="preserve"> IF( DUX18 = 1, $F10, 0 )</f>
        <v>0</v>
      </c>
      <c r="DUY20" s="300">
        <f t="shared" si="53"/>
        <v>0</v>
      </c>
      <c r="DUZ20" s="300">
        <f t="shared" si="53"/>
        <v>0</v>
      </c>
      <c r="DVA20" s="300">
        <f t="shared" si="53"/>
        <v>0</v>
      </c>
      <c r="DVB20" s="300">
        <f t="shared" si="53"/>
        <v>0</v>
      </c>
      <c r="DVC20" s="300">
        <f t="shared" si="53"/>
        <v>0</v>
      </c>
      <c r="DVD20" s="300">
        <f t="shared" si="53"/>
        <v>0</v>
      </c>
      <c r="DVE20" s="300">
        <f t="shared" si="53"/>
        <v>0</v>
      </c>
      <c r="DVF20" s="300">
        <f t="shared" si="53"/>
        <v>0</v>
      </c>
      <c r="DVG20" s="300">
        <f t="shared" si="53"/>
        <v>0</v>
      </c>
      <c r="DVH20" s="300">
        <f t="shared" si="53"/>
        <v>0</v>
      </c>
      <c r="DVI20" s="300">
        <f t="shared" si="53"/>
        <v>0</v>
      </c>
      <c r="DVJ20" s="300">
        <f t="shared" si="53"/>
        <v>0</v>
      </c>
      <c r="DVK20" s="300">
        <f t="shared" si="53"/>
        <v>0</v>
      </c>
      <c r="DVL20" s="300">
        <f t="shared" si="53"/>
        <v>0</v>
      </c>
      <c r="DVM20" s="300">
        <f t="shared" si="53"/>
        <v>0</v>
      </c>
      <c r="DVN20" s="300">
        <f t="shared" si="53"/>
        <v>0</v>
      </c>
      <c r="DVO20" s="300">
        <f t="shared" si="53"/>
        <v>0</v>
      </c>
      <c r="DVP20" s="300">
        <f t="shared" si="53"/>
        <v>0</v>
      </c>
      <c r="DVQ20" s="300">
        <f t="shared" si="53"/>
        <v>0</v>
      </c>
      <c r="DVR20" s="300">
        <f t="shared" si="53"/>
        <v>0</v>
      </c>
      <c r="DVS20" s="300">
        <f t="shared" si="53"/>
        <v>0</v>
      </c>
      <c r="DVT20" s="300">
        <f t="shared" si="53"/>
        <v>0</v>
      </c>
      <c r="DVU20" s="300">
        <f t="shared" si="53"/>
        <v>0</v>
      </c>
      <c r="DVV20" s="300">
        <f t="shared" si="53"/>
        <v>0</v>
      </c>
      <c r="DVW20" s="300">
        <f t="shared" si="53"/>
        <v>0</v>
      </c>
      <c r="DVX20" s="300">
        <f t="shared" si="53"/>
        <v>0</v>
      </c>
      <c r="DVY20" s="300">
        <f t="shared" si="53"/>
        <v>0</v>
      </c>
      <c r="DVZ20" s="300">
        <f t="shared" si="53"/>
        <v>0</v>
      </c>
      <c r="DWA20" s="300">
        <f t="shared" si="53"/>
        <v>0</v>
      </c>
      <c r="DWB20" s="300">
        <f t="shared" si="53"/>
        <v>0</v>
      </c>
      <c r="DWC20" s="300">
        <f t="shared" si="53"/>
        <v>0</v>
      </c>
      <c r="DWD20" s="300">
        <f t="shared" si="53"/>
        <v>0</v>
      </c>
      <c r="DWE20" s="300">
        <f t="shared" si="53"/>
        <v>0</v>
      </c>
      <c r="DWF20" s="300">
        <f t="shared" si="53"/>
        <v>0</v>
      </c>
      <c r="DWG20" s="300">
        <f t="shared" si="53"/>
        <v>0</v>
      </c>
      <c r="DWH20" s="300">
        <f t="shared" si="53"/>
        <v>0</v>
      </c>
      <c r="DWI20" s="300">
        <f t="shared" si="53"/>
        <v>0</v>
      </c>
      <c r="DWJ20" s="300">
        <f t="shared" si="53"/>
        <v>0</v>
      </c>
      <c r="DWK20" s="300">
        <f t="shared" si="53"/>
        <v>0</v>
      </c>
      <c r="DWL20" s="300">
        <f t="shared" si="53"/>
        <v>0</v>
      </c>
      <c r="DWM20" s="300">
        <f t="shared" si="53"/>
        <v>0</v>
      </c>
      <c r="DWN20" s="300">
        <f t="shared" si="53"/>
        <v>0</v>
      </c>
      <c r="DWO20" s="300">
        <f t="shared" si="53"/>
        <v>0</v>
      </c>
      <c r="DWP20" s="300">
        <f t="shared" si="53"/>
        <v>0</v>
      </c>
      <c r="DWQ20" s="300">
        <f t="shared" si="53"/>
        <v>0</v>
      </c>
      <c r="DWR20" s="300">
        <f t="shared" si="53"/>
        <v>0</v>
      </c>
      <c r="DWS20" s="300">
        <f t="shared" si="53"/>
        <v>0</v>
      </c>
      <c r="DWT20" s="300">
        <f t="shared" si="53"/>
        <v>0</v>
      </c>
      <c r="DWU20" s="300">
        <f t="shared" si="53"/>
        <v>0</v>
      </c>
      <c r="DWV20" s="300">
        <f t="shared" si="53"/>
        <v>0</v>
      </c>
      <c r="DWW20" s="300">
        <f t="shared" si="53"/>
        <v>0</v>
      </c>
      <c r="DWX20" s="300">
        <f t="shared" si="53"/>
        <v>0</v>
      </c>
      <c r="DWY20" s="300">
        <f t="shared" si="53"/>
        <v>0</v>
      </c>
      <c r="DWZ20" s="300">
        <f t="shared" si="53"/>
        <v>0</v>
      </c>
      <c r="DXA20" s="300">
        <f t="shared" si="53"/>
        <v>0</v>
      </c>
      <c r="DXB20" s="300">
        <f t="shared" si="53"/>
        <v>0</v>
      </c>
      <c r="DXC20" s="300">
        <f t="shared" si="53"/>
        <v>0</v>
      </c>
      <c r="DXD20" s="300">
        <f t="shared" si="53"/>
        <v>0</v>
      </c>
      <c r="DXE20" s="300">
        <f t="shared" si="53"/>
        <v>0</v>
      </c>
      <c r="DXF20" s="300">
        <f t="shared" si="53"/>
        <v>0</v>
      </c>
      <c r="DXG20" s="300">
        <f t="shared" si="53"/>
        <v>0</v>
      </c>
      <c r="DXH20" s="300">
        <f t="shared" si="53"/>
        <v>0</v>
      </c>
      <c r="DXI20" s="300">
        <f t="shared" si="53"/>
        <v>0</v>
      </c>
      <c r="DXJ20" s="300">
        <f t="shared" ref="DXJ20:DZU20" si="54" xml:space="preserve"> IF( DXJ18 = 1, $F10, 0 )</f>
        <v>0</v>
      </c>
      <c r="DXK20" s="300">
        <f t="shared" si="54"/>
        <v>0</v>
      </c>
      <c r="DXL20" s="300">
        <f t="shared" si="54"/>
        <v>0</v>
      </c>
      <c r="DXM20" s="300">
        <f t="shared" si="54"/>
        <v>0</v>
      </c>
      <c r="DXN20" s="300">
        <f t="shared" si="54"/>
        <v>0</v>
      </c>
      <c r="DXO20" s="300">
        <f t="shared" si="54"/>
        <v>0</v>
      </c>
      <c r="DXP20" s="300">
        <f t="shared" si="54"/>
        <v>0</v>
      </c>
      <c r="DXQ20" s="300">
        <f t="shared" si="54"/>
        <v>0</v>
      </c>
      <c r="DXR20" s="300">
        <f t="shared" si="54"/>
        <v>0</v>
      </c>
      <c r="DXS20" s="300">
        <f t="shared" si="54"/>
        <v>0</v>
      </c>
      <c r="DXT20" s="300">
        <f t="shared" si="54"/>
        <v>0</v>
      </c>
      <c r="DXU20" s="300">
        <f t="shared" si="54"/>
        <v>0</v>
      </c>
      <c r="DXV20" s="300">
        <f t="shared" si="54"/>
        <v>0</v>
      </c>
      <c r="DXW20" s="300">
        <f t="shared" si="54"/>
        <v>0</v>
      </c>
      <c r="DXX20" s="300">
        <f t="shared" si="54"/>
        <v>0</v>
      </c>
      <c r="DXY20" s="300">
        <f t="shared" si="54"/>
        <v>0</v>
      </c>
      <c r="DXZ20" s="300">
        <f t="shared" si="54"/>
        <v>0</v>
      </c>
      <c r="DYA20" s="300">
        <f t="shared" si="54"/>
        <v>0</v>
      </c>
      <c r="DYB20" s="300">
        <f t="shared" si="54"/>
        <v>0</v>
      </c>
      <c r="DYC20" s="300">
        <f t="shared" si="54"/>
        <v>0</v>
      </c>
      <c r="DYD20" s="300">
        <f t="shared" si="54"/>
        <v>0</v>
      </c>
      <c r="DYE20" s="300">
        <f t="shared" si="54"/>
        <v>0</v>
      </c>
      <c r="DYF20" s="300">
        <f t="shared" si="54"/>
        <v>0</v>
      </c>
      <c r="DYG20" s="300">
        <f t="shared" si="54"/>
        <v>0</v>
      </c>
      <c r="DYH20" s="300">
        <f t="shared" si="54"/>
        <v>0</v>
      </c>
      <c r="DYI20" s="300">
        <f t="shared" si="54"/>
        <v>0</v>
      </c>
      <c r="DYJ20" s="300">
        <f t="shared" si="54"/>
        <v>0</v>
      </c>
      <c r="DYK20" s="300">
        <f t="shared" si="54"/>
        <v>0</v>
      </c>
      <c r="DYL20" s="300">
        <f t="shared" si="54"/>
        <v>0</v>
      </c>
      <c r="DYM20" s="300">
        <f t="shared" si="54"/>
        <v>0</v>
      </c>
      <c r="DYN20" s="300">
        <f t="shared" si="54"/>
        <v>0</v>
      </c>
      <c r="DYO20" s="300">
        <f t="shared" si="54"/>
        <v>0</v>
      </c>
      <c r="DYP20" s="300">
        <f t="shared" si="54"/>
        <v>0</v>
      </c>
      <c r="DYQ20" s="300">
        <f t="shared" si="54"/>
        <v>0</v>
      </c>
      <c r="DYR20" s="300">
        <f t="shared" si="54"/>
        <v>0</v>
      </c>
      <c r="DYS20" s="300">
        <f t="shared" si="54"/>
        <v>0</v>
      </c>
      <c r="DYT20" s="300">
        <f t="shared" si="54"/>
        <v>0</v>
      </c>
      <c r="DYU20" s="300">
        <f t="shared" si="54"/>
        <v>0</v>
      </c>
      <c r="DYV20" s="300">
        <f t="shared" si="54"/>
        <v>0</v>
      </c>
      <c r="DYW20" s="300">
        <f t="shared" si="54"/>
        <v>0</v>
      </c>
      <c r="DYX20" s="300">
        <f t="shared" si="54"/>
        <v>0</v>
      </c>
      <c r="DYY20" s="300">
        <f t="shared" si="54"/>
        <v>0</v>
      </c>
      <c r="DYZ20" s="300">
        <f t="shared" si="54"/>
        <v>0</v>
      </c>
      <c r="DZA20" s="300">
        <f t="shared" si="54"/>
        <v>0</v>
      </c>
      <c r="DZB20" s="300">
        <f t="shared" si="54"/>
        <v>0</v>
      </c>
      <c r="DZC20" s="300">
        <f t="shared" si="54"/>
        <v>0</v>
      </c>
      <c r="DZD20" s="300">
        <f t="shared" si="54"/>
        <v>0</v>
      </c>
      <c r="DZE20" s="300">
        <f t="shared" si="54"/>
        <v>0</v>
      </c>
      <c r="DZF20" s="300">
        <f t="shared" si="54"/>
        <v>0</v>
      </c>
      <c r="DZG20" s="300">
        <f t="shared" si="54"/>
        <v>0</v>
      </c>
      <c r="DZH20" s="300">
        <f t="shared" si="54"/>
        <v>0</v>
      </c>
      <c r="DZI20" s="300">
        <f t="shared" si="54"/>
        <v>0</v>
      </c>
      <c r="DZJ20" s="300">
        <f t="shared" si="54"/>
        <v>0</v>
      </c>
      <c r="DZK20" s="300">
        <f t="shared" si="54"/>
        <v>0</v>
      </c>
      <c r="DZL20" s="300">
        <f t="shared" si="54"/>
        <v>0</v>
      </c>
      <c r="DZM20" s="300">
        <f t="shared" si="54"/>
        <v>0</v>
      </c>
      <c r="DZN20" s="300">
        <f t="shared" si="54"/>
        <v>0</v>
      </c>
      <c r="DZO20" s="300">
        <f t="shared" si="54"/>
        <v>0</v>
      </c>
      <c r="DZP20" s="300">
        <f t="shared" si="54"/>
        <v>0</v>
      </c>
      <c r="DZQ20" s="300">
        <f t="shared" si="54"/>
        <v>0</v>
      </c>
      <c r="DZR20" s="300">
        <f t="shared" si="54"/>
        <v>0</v>
      </c>
      <c r="DZS20" s="300">
        <f t="shared" si="54"/>
        <v>0</v>
      </c>
      <c r="DZT20" s="300">
        <f t="shared" si="54"/>
        <v>0</v>
      </c>
      <c r="DZU20" s="300">
        <f t="shared" si="54"/>
        <v>0</v>
      </c>
      <c r="DZV20" s="300">
        <f t="shared" ref="DZV20:ECG20" si="55" xml:space="preserve"> IF( DZV18 = 1, $F10, 0 )</f>
        <v>0</v>
      </c>
      <c r="DZW20" s="300">
        <f t="shared" si="55"/>
        <v>0</v>
      </c>
      <c r="DZX20" s="300">
        <f t="shared" si="55"/>
        <v>0</v>
      </c>
      <c r="DZY20" s="300">
        <f t="shared" si="55"/>
        <v>0</v>
      </c>
      <c r="DZZ20" s="300">
        <f t="shared" si="55"/>
        <v>0</v>
      </c>
      <c r="EAA20" s="300">
        <f t="shared" si="55"/>
        <v>0</v>
      </c>
      <c r="EAB20" s="300">
        <f t="shared" si="55"/>
        <v>0</v>
      </c>
      <c r="EAC20" s="300">
        <f t="shared" si="55"/>
        <v>0</v>
      </c>
      <c r="EAD20" s="300">
        <f t="shared" si="55"/>
        <v>0</v>
      </c>
      <c r="EAE20" s="300">
        <f t="shared" si="55"/>
        <v>0</v>
      </c>
      <c r="EAF20" s="300">
        <f t="shared" si="55"/>
        <v>0</v>
      </c>
      <c r="EAG20" s="300">
        <f t="shared" si="55"/>
        <v>0</v>
      </c>
      <c r="EAH20" s="300">
        <f t="shared" si="55"/>
        <v>0</v>
      </c>
      <c r="EAI20" s="300">
        <f t="shared" si="55"/>
        <v>0</v>
      </c>
      <c r="EAJ20" s="300">
        <f t="shared" si="55"/>
        <v>0</v>
      </c>
      <c r="EAK20" s="300">
        <f t="shared" si="55"/>
        <v>0</v>
      </c>
      <c r="EAL20" s="300">
        <f t="shared" si="55"/>
        <v>0</v>
      </c>
      <c r="EAM20" s="300">
        <f t="shared" si="55"/>
        <v>0</v>
      </c>
      <c r="EAN20" s="300">
        <f t="shared" si="55"/>
        <v>0</v>
      </c>
      <c r="EAO20" s="300">
        <f t="shared" si="55"/>
        <v>0</v>
      </c>
      <c r="EAP20" s="300">
        <f t="shared" si="55"/>
        <v>0</v>
      </c>
      <c r="EAQ20" s="300">
        <f t="shared" si="55"/>
        <v>0</v>
      </c>
      <c r="EAR20" s="300">
        <f t="shared" si="55"/>
        <v>0</v>
      </c>
      <c r="EAS20" s="300">
        <f t="shared" si="55"/>
        <v>0</v>
      </c>
      <c r="EAT20" s="300">
        <f t="shared" si="55"/>
        <v>0</v>
      </c>
      <c r="EAU20" s="300">
        <f t="shared" si="55"/>
        <v>0</v>
      </c>
      <c r="EAV20" s="300">
        <f t="shared" si="55"/>
        <v>0</v>
      </c>
      <c r="EAW20" s="300">
        <f t="shared" si="55"/>
        <v>0</v>
      </c>
      <c r="EAX20" s="300">
        <f t="shared" si="55"/>
        <v>0</v>
      </c>
      <c r="EAY20" s="300">
        <f t="shared" si="55"/>
        <v>0</v>
      </c>
      <c r="EAZ20" s="300">
        <f t="shared" si="55"/>
        <v>0</v>
      </c>
      <c r="EBA20" s="300">
        <f t="shared" si="55"/>
        <v>0</v>
      </c>
      <c r="EBB20" s="300">
        <f t="shared" si="55"/>
        <v>0</v>
      </c>
      <c r="EBC20" s="300">
        <f t="shared" si="55"/>
        <v>0</v>
      </c>
      <c r="EBD20" s="300">
        <f t="shared" si="55"/>
        <v>0</v>
      </c>
      <c r="EBE20" s="300">
        <f t="shared" si="55"/>
        <v>0</v>
      </c>
      <c r="EBF20" s="300">
        <f t="shared" si="55"/>
        <v>0</v>
      </c>
      <c r="EBG20" s="300">
        <f t="shared" si="55"/>
        <v>0</v>
      </c>
      <c r="EBH20" s="300">
        <f t="shared" si="55"/>
        <v>0</v>
      </c>
      <c r="EBI20" s="300">
        <f t="shared" si="55"/>
        <v>0</v>
      </c>
      <c r="EBJ20" s="300">
        <f t="shared" si="55"/>
        <v>0</v>
      </c>
      <c r="EBK20" s="300">
        <f t="shared" si="55"/>
        <v>0</v>
      </c>
      <c r="EBL20" s="300">
        <f t="shared" si="55"/>
        <v>0</v>
      </c>
      <c r="EBM20" s="300">
        <f t="shared" si="55"/>
        <v>0</v>
      </c>
      <c r="EBN20" s="300">
        <f t="shared" si="55"/>
        <v>0</v>
      </c>
      <c r="EBO20" s="300">
        <f t="shared" si="55"/>
        <v>0</v>
      </c>
      <c r="EBP20" s="300">
        <f t="shared" si="55"/>
        <v>0</v>
      </c>
      <c r="EBQ20" s="300">
        <f t="shared" si="55"/>
        <v>0</v>
      </c>
      <c r="EBR20" s="300">
        <f t="shared" si="55"/>
        <v>0</v>
      </c>
      <c r="EBS20" s="300">
        <f t="shared" si="55"/>
        <v>0</v>
      </c>
      <c r="EBT20" s="300">
        <f t="shared" si="55"/>
        <v>0</v>
      </c>
      <c r="EBU20" s="300">
        <f t="shared" si="55"/>
        <v>0</v>
      </c>
      <c r="EBV20" s="300">
        <f t="shared" si="55"/>
        <v>0</v>
      </c>
      <c r="EBW20" s="300">
        <f t="shared" si="55"/>
        <v>0</v>
      </c>
      <c r="EBX20" s="300">
        <f t="shared" si="55"/>
        <v>0</v>
      </c>
      <c r="EBY20" s="300">
        <f t="shared" si="55"/>
        <v>0</v>
      </c>
      <c r="EBZ20" s="300">
        <f t="shared" si="55"/>
        <v>0</v>
      </c>
      <c r="ECA20" s="300">
        <f t="shared" si="55"/>
        <v>0</v>
      </c>
      <c r="ECB20" s="300">
        <f t="shared" si="55"/>
        <v>0</v>
      </c>
      <c r="ECC20" s="300">
        <f t="shared" si="55"/>
        <v>0</v>
      </c>
      <c r="ECD20" s="300">
        <f t="shared" si="55"/>
        <v>0</v>
      </c>
      <c r="ECE20" s="300">
        <f t="shared" si="55"/>
        <v>0</v>
      </c>
      <c r="ECF20" s="300">
        <f t="shared" si="55"/>
        <v>0</v>
      </c>
      <c r="ECG20" s="300">
        <f t="shared" si="55"/>
        <v>0</v>
      </c>
      <c r="ECH20" s="300">
        <f t="shared" ref="ECH20:EES20" si="56" xml:space="preserve"> IF( ECH18 = 1, $F10, 0 )</f>
        <v>0</v>
      </c>
      <c r="ECI20" s="300">
        <f t="shared" si="56"/>
        <v>0</v>
      </c>
      <c r="ECJ20" s="300">
        <f t="shared" si="56"/>
        <v>0</v>
      </c>
      <c r="ECK20" s="300">
        <f t="shared" si="56"/>
        <v>0</v>
      </c>
      <c r="ECL20" s="300">
        <f t="shared" si="56"/>
        <v>0</v>
      </c>
      <c r="ECM20" s="300">
        <f t="shared" si="56"/>
        <v>0</v>
      </c>
      <c r="ECN20" s="300">
        <f t="shared" si="56"/>
        <v>0</v>
      </c>
      <c r="ECO20" s="300">
        <f t="shared" si="56"/>
        <v>0</v>
      </c>
      <c r="ECP20" s="300">
        <f t="shared" si="56"/>
        <v>0</v>
      </c>
      <c r="ECQ20" s="300">
        <f t="shared" si="56"/>
        <v>0</v>
      </c>
      <c r="ECR20" s="300">
        <f t="shared" si="56"/>
        <v>0</v>
      </c>
      <c r="ECS20" s="300">
        <f t="shared" si="56"/>
        <v>0</v>
      </c>
      <c r="ECT20" s="300">
        <f t="shared" si="56"/>
        <v>0</v>
      </c>
      <c r="ECU20" s="300">
        <f t="shared" si="56"/>
        <v>0</v>
      </c>
      <c r="ECV20" s="300">
        <f t="shared" si="56"/>
        <v>0</v>
      </c>
      <c r="ECW20" s="300">
        <f t="shared" si="56"/>
        <v>0</v>
      </c>
      <c r="ECX20" s="300">
        <f t="shared" si="56"/>
        <v>0</v>
      </c>
      <c r="ECY20" s="300">
        <f t="shared" si="56"/>
        <v>0</v>
      </c>
      <c r="ECZ20" s="300">
        <f t="shared" si="56"/>
        <v>0</v>
      </c>
      <c r="EDA20" s="300">
        <f t="shared" si="56"/>
        <v>0</v>
      </c>
      <c r="EDB20" s="300">
        <f t="shared" si="56"/>
        <v>0</v>
      </c>
      <c r="EDC20" s="300">
        <f t="shared" si="56"/>
        <v>0</v>
      </c>
      <c r="EDD20" s="300">
        <f t="shared" si="56"/>
        <v>0</v>
      </c>
      <c r="EDE20" s="300">
        <f t="shared" si="56"/>
        <v>0</v>
      </c>
      <c r="EDF20" s="300">
        <f t="shared" si="56"/>
        <v>0</v>
      </c>
      <c r="EDG20" s="300">
        <f t="shared" si="56"/>
        <v>0</v>
      </c>
      <c r="EDH20" s="300">
        <f t="shared" si="56"/>
        <v>0</v>
      </c>
      <c r="EDI20" s="300">
        <f t="shared" si="56"/>
        <v>0</v>
      </c>
      <c r="EDJ20" s="300">
        <f t="shared" si="56"/>
        <v>0</v>
      </c>
      <c r="EDK20" s="300">
        <f t="shared" si="56"/>
        <v>0</v>
      </c>
      <c r="EDL20" s="300">
        <f t="shared" si="56"/>
        <v>0</v>
      </c>
      <c r="EDM20" s="300">
        <f t="shared" si="56"/>
        <v>0</v>
      </c>
      <c r="EDN20" s="300">
        <f t="shared" si="56"/>
        <v>0</v>
      </c>
      <c r="EDO20" s="300">
        <f t="shared" si="56"/>
        <v>0</v>
      </c>
      <c r="EDP20" s="300">
        <f t="shared" si="56"/>
        <v>0</v>
      </c>
      <c r="EDQ20" s="300">
        <f t="shared" si="56"/>
        <v>0</v>
      </c>
      <c r="EDR20" s="300">
        <f t="shared" si="56"/>
        <v>0</v>
      </c>
      <c r="EDS20" s="300">
        <f t="shared" si="56"/>
        <v>0</v>
      </c>
      <c r="EDT20" s="300">
        <f t="shared" si="56"/>
        <v>0</v>
      </c>
      <c r="EDU20" s="300">
        <f t="shared" si="56"/>
        <v>0</v>
      </c>
      <c r="EDV20" s="300">
        <f t="shared" si="56"/>
        <v>0</v>
      </c>
      <c r="EDW20" s="300">
        <f t="shared" si="56"/>
        <v>0</v>
      </c>
      <c r="EDX20" s="300">
        <f t="shared" si="56"/>
        <v>0</v>
      </c>
      <c r="EDY20" s="300">
        <f t="shared" si="56"/>
        <v>0</v>
      </c>
      <c r="EDZ20" s="300">
        <f t="shared" si="56"/>
        <v>0</v>
      </c>
      <c r="EEA20" s="300">
        <f t="shared" si="56"/>
        <v>0</v>
      </c>
      <c r="EEB20" s="300">
        <f t="shared" si="56"/>
        <v>0</v>
      </c>
      <c r="EEC20" s="300">
        <f t="shared" si="56"/>
        <v>0</v>
      </c>
      <c r="EED20" s="300">
        <f t="shared" si="56"/>
        <v>0</v>
      </c>
      <c r="EEE20" s="300">
        <f t="shared" si="56"/>
        <v>0</v>
      </c>
      <c r="EEF20" s="300">
        <f t="shared" si="56"/>
        <v>0</v>
      </c>
      <c r="EEG20" s="300">
        <f t="shared" si="56"/>
        <v>0</v>
      </c>
      <c r="EEH20" s="300">
        <f t="shared" si="56"/>
        <v>0</v>
      </c>
      <c r="EEI20" s="300">
        <f t="shared" si="56"/>
        <v>0</v>
      </c>
      <c r="EEJ20" s="300">
        <f t="shared" si="56"/>
        <v>0</v>
      </c>
      <c r="EEK20" s="300">
        <f t="shared" si="56"/>
        <v>0</v>
      </c>
      <c r="EEL20" s="300">
        <f t="shared" si="56"/>
        <v>0</v>
      </c>
      <c r="EEM20" s="300">
        <f t="shared" si="56"/>
        <v>0</v>
      </c>
      <c r="EEN20" s="300">
        <f t="shared" si="56"/>
        <v>0</v>
      </c>
      <c r="EEO20" s="300">
        <f t="shared" si="56"/>
        <v>0</v>
      </c>
      <c r="EEP20" s="300">
        <f t="shared" si="56"/>
        <v>0</v>
      </c>
      <c r="EEQ20" s="300">
        <f t="shared" si="56"/>
        <v>0</v>
      </c>
      <c r="EER20" s="300">
        <f t="shared" si="56"/>
        <v>0</v>
      </c>
      <c r="EES20" s="300">
        <f t="shared" si="56"/>
        <v>0</v>
      </c>
      <c r="EET20" s="300">
        <f t="shared" ref="EET20:EHE20" si="57" xml:space="preserve"> IF( EET18 = 1, $F10, 0 )</f>
        <v>0</v>
      </c>
      <c r="EEU20" s="300">
        <f t="shared" si="57"/>
        <v>0</v>
      </c>
      <c r="EEV20" s="300">
        <f t="shared" si="57"/>
        <v>0</v>
      </c>
      <c r="EEW20" s="300">
        <f t="shared" si="57"/>
        <v>0</v>
      </c>
      <c r="EEX20" s="300">
        <f t="shared" si="57"/>
        <v>0</v>
      </c>
      <c r="EEY20" s="300">
        <f t="shared" si="57"/>
        <v>0</v>
      </c>
      <c r="EEZ20" s="300">
        <f t="shared" si="57"/>
        <v>0</v>
      </c>
      <c r="EFA20" s="300">
        <f t="shared" si="57"/>
        <v>0</v>
      </c>
      <c r="EFB20" s="300">
        <f t="shared" si="57"/>
        <v>0</v>
      </c>
      <c r="EFC20" s="300">
        <f t="shared" si="57"/>
        <v>0</v>
      </c>
      <c r="EFD20" s="300">
        <f t="shared" si="57"/>
        <v>0</v>
      </c>
      <c r="EFE20" s="300">
        <f t="shared" si="57"/>
        <v>0</v>
      </c>
      <c r="EFF20" s="300">
        <f t="shared" si="57"/>
        <v>0</v>
      </c>
      <c r="EFG20" s="300">
        <f t="shared" si="57"/>
        <v>0</v>
      </c>
      <c r="EFH20" s="300">
        <f t="shared" si="57"/>
        <v>0</v>
      </c>
      <c r="EFI20" s="300">
        <f t="shared" si="57"/>
        <v>0</v>
      </c>
      <c r="EFJ20" s="300">
        <f t="shared" si="57"/>
        <v>0</v>
      </c>
      <c r="EFK20" s="300">
        <f t="shared" si="57"/>
        <v>0</v>
      </c>
      <c r="EFL20" s="300">
        <f t="shared" si="57"/>
        <v>0</v>
      </c>
      <c r="EFM20" s="300">
        <f t="shared" si="57"/>
        <v>0</v>
      </c>
      <c r="EFN20" s="300">
        <f t="shared" si="57"/>
        <v>0</v>
      </c>
      <c r="EFO20" s="300">
        <f t="shared" si="57"/>
        <v>0</v>
      </c>
      <c r="EFP20" s="300">
        <f t="shared" si="57"/>
        <v>0</v>
      </c>
      <c r="EFQ20" s="300">
        <f t="shared" si="57"/>
        <v>0</v>
      </c>
      <c r="EFR20" s="300">
        <f t="shared" si="57"/>
        <v>0</v>
      </c>
      <c r="EFS20" s="300">
        <f t="shared" si="57"/>
        <v>0</v>
      </c>
      <c r="EFT20" s="300">
        <f t="shared" si="57"/>
        <v>0</v>
      </c>
      <c r="EFU20" s="300">
        <f t="shared" si="57"/>
        <v>0</v>
      </c>
      <c r="EFV20" s="300">
        <f t="shared" si="57"/>
        <v>0</v>
      </c>
      <c r="EFW20" s="300">
        <f t="shared" si="57"/>
        <v>0</v>
      </c>
      <c r="EFX20" s="300">
        <f t="shared" si="57"/>
        <v>0</v>
      </c>
      <c r="EFY20" s="300">
        <f t="shared" si="57"/>
        <v>0</v>
      </c>
      <c r="EFZ20" s="300">
        <f t="shared" si="57"/>
        <v>0</v>
      </c>
      <c r="EGA20" s="300">
        <f t="shared" si="57"/>
        <v>0</v>
      </c>
      <c r="EGB20" s="300">
        <f t="shared" si="57"/>
        <v>0</v>
      </c>
      <c r="EGC20" s="300">
        <f t="shared" si="57"/>
        <v>0</v>
      </c>
      <c r="EGD20" s="300">
        <f t="shared" si="57"/>
        <v>0</v>
      </c>
      <c r="EGE20" s="300">
        <f t="shared" si="57"/>
        <v>0</v>
      </c>
      <c r="EGF20" s="300">
        <f t="shared" si="57"/>
        <v>0</v>
      </c>
      <c r="EGG20" s="300">
        <f t="shared" si="57"/>
        <v>0</v>
      </c>
      <c r="EGH20" s="300">
        <f t="shared" si="57"/>
        <v>0</v>
      </c>
      <c r="EGI20" s="300">
        <f t="shared" si="57"/>
        <v>0</v>
      </c>
      <c r="EGJ20" s="300">
        <f t="shared" si="57"/>
        <v>0</v>
      </c>
      <c r="EGK20" s="300">
        <f t="shared" si="57"/>
        <v>0</v>
      </c>
      <c r="EGL20" s="300">
        <f t="shared" si="57"/>
        <v>0</v>
      </c>
      <c r="EGM20" s="300">
        <f t="shared" si="57"/>
        <v>0</v>
      </c>
      <c r="EGN20" s="300">
        <f t="shared" si="57"/>
        <v>0</v>
      </c>
      <c r="EGO20" s="300">
        <f t="shared" si="57"/>
        <v>0</v>
      </c>
      <c r="EGP20" s="300">
        <f t="shared" si="57"/>
        <v>0</v>
      </c>
      <c r="EGQ20" s="300">
        <f t="shared" si="57"/>
        <v>0</v>
      </c>
      <c r="EGR20" s="300">
        <f t="shared" si="57"/>
        <v>0</v>
      </c>
      <c r="EGS20" s="300">
        <f t="shared" si="57"/>
        <v>0</v>
      </c>
      <c r="EGT20" s="300">
        <f t="shared" si="57"/>
        <v>0</v>
      </c>
      <c r="EGU20" s="300">
        <f t="shared" si="57"/>
        <v>0</v>
      </c>
      <c r="EGV20" s="300">
        <f t="shared" si="57"/>
        <v>0</v>
      </c>
      <c r="EGW20" s="300">
        <f t="shared" si="57"/>
        <v>0</v>
      </c>
      <c r="EGX20" s="300">
        <f t="shared" si="57"/>
        <v>0</v>
      </c>
      <c r="EGY20" s="300">
        <f t="shared" si="57"/>
        <v>0</v>
      </c>
      <c r="EGZ20" s="300">
        <f t="shared" si="57"/>
        <v>0</v>
      </c>
      <c r="EHA20" s="300">
        <f t="shared" si="57"/>
        <v>0</v>
      </c>
      <c r="EHB20" s="300">
        <f t="shared" si="57"/>
        <v>0</v>
      </c>
      <c r="EHC20" s="300">
        <f t="shared" si="57"/>
        <v>0</v>
      </c>
      <c r="EHD20" s="300">
        <f t="shared" si="57"/>
        <v>0</v>
      </c>
      <c r="EHE20" s="300">
        <f t="shared" si="57"/>
        <v>0</v>
      </c>
      <c r="EHF20" s="300">
        <f t="shared" ref="EHF20:EJQ20" si="58" xml:space="preserve"> IF( EHF18 = 1, $F10, 0 )</f>
        <v>0</v>
      </c>
      <c r="EHG20" s="300">
        <f t="shared" si="58"/>
        <v>0</v>
      </c>
      <c r="EHH20" s="300">
        <f t="shared" si="58"/>
        <v>0</v>
      </c>
      <c r="EHI20" s="300">
        <f t="shared" si="58"/>
        <v>0</v>
      </c>
      <c r="EHJ20" s="300">
        <f t="shared" si="58"/>
        <v>0</v>
      </c>
      <c r="EHK20" s="300">
        <f t="shared" si="58"/>
        <v>0</v>
      </c>
      <c r="EHL20" s="300">
        <f t="shared" si="58"/>
        <v>0</v>
      </c>
      <c r="EHM20" s="300">
        <f t="shared" si="58"/>
        <v>0</v>
      </c>
      <c r="EHN20" s="300">
        <f t="shared" si="58"/>
        <v>0</v>
      </c>
      <c r="EHO20" s="300">
        <f t="shared" si="58"/>
        <v>0</v>
      </c>
      <c r="EHP20" s="300">
        <f t="shared" si="58"/>
        <v>0</v>
      </c>
      <c r="EHQ20" s="300">
        <f t="shared" si="58"/>
        <v>0</v>
      </c>
      <c r="EHR20" s="300">
        <f t="shared" si="58"/>
        <v>0</v>
      </c>
      <c r="EHS20" s="300">
        <f t="shared" si="58"/>
        <v>0</v>
      </c>
      <c r="EHT20" s="300">
        <f t="shared" si="58"/>
        <v>0</v>
      </c>
      <c r="EHU20" s="300">
        <f t="shared" si="58"/>
        <v>0</v>
      </c>
      <c r="EHV20" s="300">
        <f t="shared" si="58"/>
        <v>0</v>
      </c>
      <c r="EHW20" s="300">
        <f t="shared" si="58"/>
        <v>0</v>
      </c>
      <c r="EHX20" s="300">
        <f t="shared" si="58"/>
        <v>0</v>
      </c>
      <c r="EHY20" s="300">
        <f t="shared" si="58"/>
        <v>0</v>
      </c>
      <c r="EHZ20" s="300">
        <f t="shared" si="58"/>
        <v>0</v>
      </c>
      <c r="EIA20" s="300">
        <f t="shared" si="58"/>
        <v>0</v>
      </c>
      <c r="EIB20" s="300">
        <f t="shared" si="58"/>
        <v>0</v>
      </c>
      <c r="EIC20" s="300">
        <f t="shared" si="58"/>
        <v>0</v>
      </c>
      <c r="EID20" s="300">
        <f t="shared" si="58"/>
        <v>0</v>
      </c>
      <c r="EIE20" s="300">
        <f t="shared" si="58"/>
        <v>0</v>
      </c>
      <c r="EIF20" s="300">
        <f t="shared" si="58"/>
        <v>0</v>
      </c>
      <c r="EIG20" s="300">
        <f t="shared" si="58"/>
        <v>0</v>
      </c>
      <c r="EIH20" s="300">
        <f t="shared" si="58"/>
        <v>0</v>
      </c>
      <c r="EII20" s="300">
        <f t="shared" si="58"/>
        <v>0</v>
      </c>
      <c r="EIJ20" s="300">
        <f t="shared" si="58"/>
        <v>0</v>
      </c>
      <c r="EIK20" s="300">
        <f t="shared" si="58"/>
        <v>0</v>
      </c>
      <c r="EIL20" s="300">
        <f t="shared" si="58"/>
        <v>0</v>
      </c>
      <c r="EIM20" s="300">
        <f t="shared" si="58"/>
        <v>0</v>
      </c>
      <c r="EIN20" s="300">
        <f t="shared" si="58"/>
        <v>0</v>
      </c>
      <c r="EIO20" s="300">
        <f t="shared" si="58"/>
        <v>0</v>
      </c>
      <c r="EIP20" s="300">
        <f t="shared" si="58"/>
        <v>0</v>
      </c>
      <c r="EIQ20" s="300">
        <f t="shared" si="58"/>
        <v>0</v>
      </c>
      <c r="EIR20" s="300">
        <f t="shared" si="58"/>
        <v>0</v>
      </c>
      <c r="EIS20" s="300">
        <f t="shared" si="58"/>
        <v>0</v>
      </c>
      <c r="EIT20" s="300">
        <f t="shared" si="58"/>
        <v>0</v>
      </c>
      <c r="EIU20" s="300">
        <f t="shared" si="58"/>
        <v>0</v>
      </c>
      <c r="EIV20" s="300">
        <f t="shared" si="58"/>
        <v>0</v>
      </c>
      <c r="EIW20" s="300">
        <f t="shared" si="58"/>
        <v>0</v>
      </c>
      <c r="EIX20" s="300">
        <f t="shared" si="58"/>
        <v>0</v>
      </c>
      <c r="EIY20" s="300">
        <f t="shared" si="58"/>
        <v>0</v>
      </c>
      <c r="EIZ20" s="300">
        <f t="shared" si="58"/>
        <v>0</v>
      </c>
      <c r="EJA20" s="300">
        <f t="shared" si="58"/>
        <v>0</v>
      </c>
      <c r="EJB20" s="300">
        <f t="shared" si="58"/>
        <v>0</v>
      </c>
      <c r="EJC20" s="300">
        <f t="shared" si="58"/>
        <v>0</v>
      </c>
      <c r="EJD20" s="300">
        <f t="shared" si="58"/>
        <v>0</v>
      </c>
      <c r="EJE20" s="300">
        <f t="shared" si="58"/>
        <v>0</v>
      </c>
      <c r="EJF20" s="300">
        <f t="shared" si="58"/>
        <v>0</v>
      </c>
      <c r="EJG20" s="300">
        <f t="shared" si="58"/>
        <v>0</v>
      </c>
      <c r="EJH20" s="300">
        <f t="shared" si="58"/>
        <v>0</v>
      </c>
      <c r="EJI20" s="300">
        <f t="shared" si="58"/>
        <v>0</v>
      </c>
      <c r="EJJ20" s="300">
        <f t="shared" si="58"/>
        <v>0</v>
      </c>
      <c r="EJK20" s="300">
        <f t="shared" si="58"/>
        <v>0</v>
      </c>
      <c r="EJL20" s="300">
        <f t="shared" si="58"/>
        <v>0</v>
      </c>
      <c r="EJM20" s="300">
        <f t="shared" si="58"/>
        <v>0</v>
      </c>
      <c r="EJN20" s="300">
        <f t="shared" si="58"/>
        <v>0</v>
      </c>
      <c r="EJO20" s="300">
        <f t="shared" si="58"/>
        <v>0</v>
      </c>
      <c r="EJP20" s="300">
        <f t="shared" si="58"/>
        <v>0</v>
      </c>
      <c r="EJQ20" s="300">
        <f t="shared" si="58"/>
        <v>0</v>
      </c>
      <c r="EJR20" s="300">
        <f t="shared" ref="EJR20:EMC20" si="59" xml:space="preserve"> IF( EJR18 = 1, $F10, 0 )</f>
        <v>0</v>
      </c>
      <c r="EJS20" s="300">
        <f t="shared" si="59"/>
        <v>0</v>
      </c>
      <c r="EJT20" s="300">
        <f t="shared" si="59"/>
        <v>0</v>
      </c>
      <c r="EJU20" s="300">
        <f t="shared" si="59"/>
        <v>0</v>
      </c>
      <c r="EJV20" s="300">
        <f t="shared" si="59"/>
        <v>0</v>
      </c>
      <c r="EJW20" s="300">
        <f t="shared" si="59"/>
        <v>0</v>
      </c>
      <c r="EJX20" s="300">
        <f t="shared" si="59"/>
        <v>0</v>
      </c>
      <c r="EJY20" s="300">
        <f t="shared" si="59"/>
        <v>0</v>
      </c>
      <c r="EJZ20" s="300">
        <f t="shared" si="59"/>
        <v>0</v>
      </c>
      <c r="EKA20" s="300">
        <f t="shared" si="59"/>
        <v>0</v>
      </c>
      <c r="EKB20" s="300">
        <f t="shared" si="59"/>
        <v>0</v>
      </c>
      <c r="EKC20" s="300">
        <f t="shared" si="59"/>
        <v>0</v>
      </c>
      <c r="EKD20" s="300">
        <f t="shared" si="59"/>
        <v>0</v>
      </c>
      <c r="EKE20" s="300">
        <f t="shared" si="59"/>
        <v>0</v>
      </c>
      <c r="EKF20" s="300">
        <f t="shared" si="59"/>
        <v>0</v>
      </c>
      <c r="EKG20" s="300">
        <f t="shared" si="59"/>
        <v>0</v>
      </c>
      <c r="EKH20" s="300">
        <f t="shared" si="59"/>
        <v>0</v>
      </c>
      <c r="EKI20" s="300">
        <f t="shared" si="59"/>
        <v>0</v>
      </c>
      <c r="EKJ20" s="300">
        <f t="shared" si="59"/>
        <v>0</v>
      </c>
      <c r="EKK20" s="300">
        <f t="shared" si="59"/>
        <v>0</v>
      </c>
      <c r="EKL20" s="300">
        <f t="shared" si="59"/>
        <v>0</v>
      </c>
      <c r="EKM20" s="300">
        <f t="shared" si="59"/>
        <v>0</v>
      </c>
      <c r="EKN20" s="300">
        <f t="shared" si="59"/>
        <v>0</v>
      </c>
      <c r="EKO20" s="300">
        <f t="shared" si="59"/>
        <v>0</v>
      </c>
      <c r="EKP20" s="300">
        <f t="shared" si="59"/>
        <v>0</v>
      </c>
      <c r="EKQ20" s="300">
        <f t="shared" si="59"/>
        <v>0</v>
      </c>
      <c r="EKR20" s="300">
        <f t="shared" si="59"/>
        <v>0</v>
      </c>
      <c r="EKS20" s="300">
        <f t="shared" si="59"/>
        <v>0</v>
      </c>
      <c r="EKT20" s="300">
        <f t="shared" si="59"/>
        <v>0</v>
      </c>
      <c r="EKU20" s="300">
        <f t="shared" si="59"/>
        <v>0</v>
      </c>
      <c r="EKV20" s="300">
        <f t="shared" si="59"/>
        <v>0</v>
      </c>
      <c r="EKW20" s="300">
        <f t="shared" si="59"/>
        <v>0</v>
      </c>
      <c r="EKX20" s="300">
        <f t="shared" si="59"/>
        <v>0</v>
      </c>
      <c r="EKY20" s="300">
        <f t="shared" si="59"/>
        <v>0</v>
      </c>
      <c r="EKZ20" s="300">
        <f t="shared" si="59"/>
        <v>0</v>
      </c>
      <c r="ELA20" s="300">
        <f t="shared" si="59"/>
        <v>0</v>
      </c>
      <c r="ELB20" s="300">
        <f t="shared" si="59"/>
        <v>0</v>
      </c>
      <c r="ELC20" s="300">
        <f t="shared" si="59"/>
        <v>0</v>
      </c>
      <c r="ELD20" s="300">
        <f t="shared" si="59"/>
        <v>0</v>
      </c>
      <c r="ELE20" s="300">
        <f t="shared" si="59"/>
        <v>0</v>
      </c>
      <c r="ELF20" s="300">
        <f t="shared" si="59"/>
        <v>0</v>
      </c>
      <c r="ELG20" s="300">
        <f t="shared" si="59"/>
        <v>0</v>
      </c>
      <c r="ELH20" s="300">
        <f t="shared" si="59"/>
        <v>0</v>
      </c>
      <c r="ELI20" s="300">
        <f t="shared" si="59"/>
        <v>0</v>
      </c>
      <c r="ELJ20" s="300">
        <f t="shared" si="59"/>
        <v>0</v>
      </c>
      <c r="ELK20" s="300">
        <f t="shared" si="59"/>
        <v>0</v>
      </c>
      <c r="ELL20" s="300">
        <f t="shared" si="59"/>
        <v>0</v>
      </c>
      <c r="ELM20" s="300">
        <f t="shared" si="59"/>
        <v>0</v>
      </c>
      <c r="ELN20" s="300">
        <f t="shared" si="59"/>
        <v>0</v>
      </c>
      <c r="ELO20" s="300">
        <f t="shared" si="59"/>
        <v>0</v>
      </c>
      <c r="ELP20" s="300">
        <f t="shared" si="59"/>
        <v>0</v>
      </c>
      <c r="ELQ20" s="300">
        <f t="shared" si="59"/>
        <v>0</v>
      </c>
      <c r="ELR20" s="300">
        <f t="shared" si="59"/>
        <v>0</v>
      </c>
      <c r="ELS20" s="300">
        <f t="shared" si="59"/>
        <v>0</v>
      </c>
      <c r="ELT20" s="300">
        <f t="shared" si="59"/>
        <v>0</v>
      </c>
      <c r="ELU20" s="300">
        <f t="shared" si="59"/>
        <v>0</v>
      </c>
      <c r="ELV20" s="300">
        <f t="shared" si="59"/>
        <v>0</v>
      </c>
      <c r="ELW20" s="300">
        <f t="shared" si="59"/>
        <v>0</v>
      </c>
      <c r="ELX20" s="300">
        <f t="shared" si="59"/>
        <v>0</v>
      </c>
      <c r="ELY20" s="300">
        <f t="shared" si="59"/>
        <v>0</v>
      </c>
      <c r="ELZ20" s="300">
        <f t="shared" si="59"/>
        <v>0</v>
      </c>
      <c r="EMA20" s="300">
        <f t="shared" si="59"/>
        <v>0</v>
      </c>
      <c r="EMB20" s="300">
        <f t="shared" si="59"/>
        <v>0</v>
      </c>
      <c r="EMC20" s="300">
        <f t="shared" si="59"/>
        <v>0</v>
      </c>
      <c r="EMD20" s="300">
        <f t="shared" ref="EMD20:EOO20" si="60" xml:space="preserve"> IF( EMD18 = 1, $F10, 0 )</f>
        <v>0</v>
      </c>
      <c r="EME20" s="300">
        <f t="shared" si="60"/>
        <v>0</v>
      </c>
      <c r="EMF20" s="300">
        <f t="shared" si="60"/>
        <v>0</v>
      </c>
      <c r="EMG20" s="300">
        <f t="shared" si="60"/>
        <v>0</v>
      </c>
      <c r="EMH20" s="300">
        <f t="shared" si="60"/>
        <v>0</v>
      </c>
      <c r="EMI20" s="300">
        <f t="shared" si="60"/>
        <v>0</v>
      </c>
      <c r="EMJ20" s="300">
        <f t="shared" si="60"/>
        <v>0</v>
      </c>
      <c r="EMK20" s="300">
        <f t="shared" si="60"/>
        <v>0</v>
      </c>
      <c r="EML20" s="300">
        <f t="shared" si="60"/>
        <v>0</v>
      </c>
      <c r="EMM20" s="300">
        <f t="shared" si="60"/>
        <v>0</v>
      </c>
      <c r="EMN20" s="300">
        <f t="shared" si="60"/>
        <v>0</v>
      </c>
      <c r="EMO20" s="300">
        <f t="shared" si="60"/>
        <v>0</v>
      </c>
      <c r="EMP20" s="300">
        <f t="shared" si="60"/>
        <v>0</v>
      </c>
      <c r="EMQ20" s="300">
        <f t="shared" si="60"/>
        <v>0</v>
      </c>
      <c r="EMR20" s="300">
        <f t="shared" si="60"/>
        <v>0</v>
      </c>
      <c r="EMS20" s="300">
        <f t="shared" si="60"/>
        <v>0</v>
      </c>
      <c r="EMT20" s="300">
        <f t="shared" si="60"/>
        <v>0</v>
      </c>
      <c r="EMU20" s="300">
        <f t="shared" si="60"/>
        <v>0</v>
      </c>
      <c r="EMV20" s="300">
        <f t="shared" si="60"/>
        <v>0</v>
      </c>
      <c r="EMW20" s="300">
        <f t="shared" si="60"/>
        <v>0</v>
      </c>
      <c r="EMX20" s="300">
        <f t="shared" si="60"/>
        <v>0</v>
      </c>
      <c r="EMY20" s="300">
        <f t="shared" si="60"/>
        <v>0</v>
      </c>
      <c r="EMZ20" s="300">
        <f t="shared" si="60"/>
        <v>0</v>
      </c>
      <c r="ENA20" s="300">
        <f t="shared" si="60"/>
        <v>0</v>
      </c>
      <c r="ENB20" s="300">
        <f t="shared" si="60"/>
        <v>0</v>
      </c>
      <c r="ENC20" s="300">
        <f t="shared" si="60"/>
        <v>0</v>
      </c>
      <c r="END20" s="300">
        <f t="shared" si="60"/>
        <v>0</v>
      </c>
      <c r="ENE20" s="300">
        <f t="shared" si="60"/>
        <v>0</v>
      </c>
      <c r="ENF20" s="300">
        <f t="shared" si="60"/>
        <v>0</v>
      </c>
      <c r="ENG20" s="300">
        <f t="shared" si="60"/>
        <v>0</v>
      </c>
      <c r="ENH20" s="300">
        <f t="shared" si="60"/>
        <v>0</v>
      </c>
      <c r="ENI20" s="300">
        <f t="shared" si="60"/>
        <v>0</v>
      </c>
      <c r="ENJ20" s="300">
        <f t="shared" si="60"/>
        <v>0</v>
      </c>
      <c r="ENK20" s="300">
        <f t="shared" si="60"/>
        <v>0</v>
      </c>
      <c r="ENL20" s="300">
        <f t="shared" si="60"/>
        <v>0</v>
      </c>
      <c r="ENM20" s="300">
        <f t="shared" si="60"/>
        <v>0</v>
      </c>
      <c r="ENN20" s="300">
        <f t="shared" si="60"/>
        <v>0</v>
      </c>
      <c r="ENO20" s="300">
        <f t="shared" si="60"/>
        <v>0</v>
      </c>
      <c r="ENP20" s="300">
        <f t="shared" si="60"/>
        <v>0</v>
      </c>
      <c r="ENQ20" s="300">
        <f t="shared" si="60"/>
        <v>0</v>
      </c>
      <c r="ENR20" s="300">
        <f t="shared" si="60"/>
        <v>0</v>
      </c>
      <c r="ENS20" s="300">
        <f t="shared" si="60"/>
        <v>0</v>
      </c>
      <c r="ENT20" s="300">
        <f t="shared" si="60"/>
        <v>0</v>
      </c>
      <c r="ENU20" s="300">
        <f t="shared" si="60"/>
        <v>0</v>
      </c>
      <c r="ENV20" s="300">
        <f t="shared" si="60"/>
        <v>0</v>
      </c>
      <c r="ENW20" s="300">
        <f t="shared" si="60"/>
        <v>0</v>
      </c>
      <c r="ENX20" s="300">
        <f t="shared" si="60"/>
        <v>0</v>
      </c>
      <c r="ENY20" s="300">
        <f t="shared" si="60"/>
        <v>0</v>
      </c>
      <c r="ENZ20" s="300">
        <f t="shared" si="60"/>
        <v>0</v>
      </c>
      <c r="EOA20" s="300">
        <f t="shared" si="60"/>
        <v>0</v>
      </c>
      <c r="EOB20" s="300">
        <f t="shared" si="60"/>
        <v>0</v>
      </c>
      <c r="EOC20" s="300">
        <f t="shared" si="60"/>
        <v>0</v>
      </c>
      <c r="EOD20" s="300">
        <f t="shared" si="60"/>
        <v>0</v>
      </c>
      <c r="EOE20" s="300">
        <f t="shared" si="60"/>
        <v>0</v>
      </c>
      <c r="EOF20" s="300">
        <f t="shared" si="60"/>
        <v>0</v>
      </c>
      <c r="EOG20" s="300">
        <f t="shared" si="60"/>
        <v>0</v>
      </c>
      <c r="EOH20" s="300">
        <f t="shared" si="60"/>
        <v>0</v>
      </c>
      <c r="EOI20" s="300">
        <f t="shared" si="60"/>
        <v>0</v>
      </c>
      <c r="EOJ20" s="300">
        <f t="shared" si="60"/>
        <v>0</v>
      </c>
      <c r="EOK20" s="300">
        <f t="shared" si="60"/>
        <v>0</v>
      </c>
      <c r="EOL20" s="300">
        <f t="shared" si="60"/>
        <v>0</v>
      </c>
      <c r="EOM20" s="300">
        <f t="shared" si="60"/>
        <v>0</v>
      </c>
      <c r="EON20" s="300">
        <f t="shared" si="60"/>
        <v>0</v>
      </c>
      <c r="EOO20" s="300">
        <f t="shared" si="60"/>
        <v>0</v>
      </c>
      <c r="EOP20" s="300">
        <f t="shared" ref="EOP20:ERA20" si="61" xml:space="preserve"> IF( EOP18 = 1, $F10, 0 )</f>
        <v>0</v>
      </c>
      <c r="EOQ20" s="300">
        <f t="shared" si="61"/>
        <v>0</v>
      </c>
      <c r="EOR20" s="300">
        <f t="shared" si="61"/>
        <v>0</v>
      </c>
      <c r="EOS20" s="300">
        <f t="shared" si="61"/>
        <v>0</v>
      </c>
      <c r="EOT20" s="300">
        <f t="shared" si="61"/>
        <v>0</v>
      </c>
      <c r="EOU20" s="300">
        <f t="shared" si="61"/>
        <v>0</v>
      </c>
      <c r="EOV20" s="300">
        <f t="shared" si="61"/>
        <v>0</v>
      </c>
      <c r="EOW20" s="300">
        <f t="shared" si="61"/>
        <v>0</v>
      </c>
      <c r="EOX20" s="300">
        <f t="shared" si="61"/>
        <v>0</v>
      </c>
      <c r="EOY20" s="300">
        <f t="shared" si="61"/>
        <v>0</v>
      </c>
      <c r="EOZ20" s="300">
        <f t="shared" si="61"/>
        <v>0</v>
      </c>
      <c r="EPA20" s="300">
        <f t="shared" si="61"/>
        <v>0</v>
      </c>
      <c r="EPB20" s="300">
        <f t="shared" si="61"/>
        <v>0</v>
      </c>
      <c r="EPC20" s="300">
        <f t="shared" si="61"/>
        <v>0</v>
      </c>
      <c r="EPD20" s="300">
        <f t="shared" si="61"/>
        <v>0</v>
      </c>
      <c r="EPE20" s="300">
        <f t="shared" si="61"/>
        <v>0</v>
      </c>
      <c r="EPF20" s="300">
        <f t="shared" si="61"/>
        <v>0</v>
      </c>
      <c r="EPG20" s="300">
        <f t="shared" si="61"/>
        <v>0</v>
      </c>
      <c r="EPH20" s="300">
        <f t="shared" si="61"/>
        <v>0</v>
      </c>
      <c r="EPI20" s="300">
        <f t="shared" si="61"/>
        <v>0</v>
      </c>
      <c r="EPJ20" s="300">
        <f t="shared" si="61"/>
        <v>0</v>
      </c>
      <c r="EPK20" s="300">
        <f t="shared" si="61"/>
        <v>0</v>
      </c>
      <c r="EPL20" s="300">
        <f t="shared" si="61"/>
        <v>0</v>
      </c>
      <c r="EPM20" s="300">
        <f t="shared" si="61"/>
        <v>0</v>
      </c>
      <c r="EPN20" s="300">
        <f t="shared" si="61"/>
        <v>0</v>
      </c>
      <c r="EPO20" s="300">
        <f t="shared" si="61"/>
        <v>0</v>
      </c>
      <c r="EPP20" s="300">
        <f t="shared" si="61"/>
        <v>0</v>
      </c>
      <c r="EPQ20" s="300">
        <f t="shared" si="61"/>
        <v>0</v>
      </c>
      <c r="EPR20" s="300">
        <f t="shared" si="61"/>
        <v>0</v>
      </c>
      <c r="EPS20" s="300">
        <f t="shared" si="61"/>
        <v>0</v>
      </c>
      <c r="EPT20" s="300">
        <f t="shared" si="61"/>
        <v>0</v>
      </c>
      <c r="EPU20" s="300">
        <f t="shared" si="61"/>
        <v>0</v>
      </c>
      <c r="EPV20" s="300">
        <f t="shared" si="61"/>
        <v>0</v>
      </c>
      <c r="EPW20" s="300">
        <f t="shared" si="61"/>
        <v>0</v>
      </c>
      <c r="EPX20" s="300">
        <f t="shared" si="61"/>
        <v>0</v>
      </c>
      <c r="EPY20" s="300">
        <f t="shared" si="61"/>
        <v>0</v>
      </c>
      <c r="EPZ20" s="300">
        <f t="shared" si="61"/>
        <v>0</v>
      </c>
      <c r="EQA20" s="300">
        <f t="shared" si="61"/>
        <v>0</v>
      </c>
      <c r="EQB20" s="300">
        <f t="shared" si="61"/>
        <v>0</v>
      </c>
      <c r="EQC20" s="300">
        <f t="shared" si="61"/>
        <v>0</v>
      </c>
      <c r="EQD20" s="300">
        <f t="shared" si="61"/>
        <v>0</v>
      </c>
      <c r="EQE20" s="300">
        <f t="shared" si="61"/>
        <v>0</v>
      </c>
      <c r="EQF20" s="300">
        <f t="shared" si="61"/>
        <v>0</v>
      </c>
      <c r="EQG20" s="300">
        <f t="shared" si="61"/>
        <v>0</v>
      </c>
      <c r="EQH20" s="300">
        <f t="shared" si="61"/>
        <v>0</v>
      </c>
      <c r="EQI20" s="300">
        <f t="shared" si="61"/>
        <v>0</v>
      </c>
      <c r="EQJ20" s="300">
        <f t="shared" si="61"/>
        <v>0</v>
      </c>
      <c r="EQK20" s="300">
        <f t="shared" si="61"/>
        <v>0</v>
      </c>
      <c r="EQL20" s="300">
        <f t="shared" si="61"/>
        <v>0</v>
      </c>
      <c r="EQM20" s="300">
        <f t="shared" si="61"/>
        <v>0</v>
      </c>
      <c r="EQN20" s="300">
        <f t="shared" si="61"/>
        <v>0</v>
      </c>
      <c r="EQO20" s="300">
        <f t="shared" si="61"/>
        <v>0</v>
      </c>
      <c r="EQP20" s="300">
        <f t="shared" si="61"/>
        <v>0</v>
      </c>
      <c r="EQQ20" s="300">
        <f t="shared" si="61"/>
        <v>0</v>
      </c>
      <c r="EQR20" s="300">
        <f t="shared" si="61"/>
        <v>0</v>
      </c>
      <c r="EQS20" s="300">
        <f t="shared" si="61"/>
        <v>0</v>
      </c>
      <c r="EQT20" s="300">
        <f t="shared" si="61"/>
        <v>0</v>
      </c>
      <c r="EQU20" s="300">
        <f t="shared" si="61"/>
        <v>0</v>
      </c>
      <c r="EQV20" s="300">
        <f t="shared" si="61"/>
        <v>0</v>
      </c>
      <c r="EQW20" s="300">
        <f t="shared" si="61"/>
        <v>0</v>
      </c>
      <c r="EQX20" s="300">
        <f t="shared" si="61"/>
        <v>0</v>
      </c>
      <c r="EQY20" s="300">
        <f t="shared" si="61"/>
        <v>0</v>
      </c>
      <c r="EQZ20" s="300">
        <f t="shared" si="61"/>
        <v>0</v>
      </c>
      <c r="ERA20" s="300">
        <f t="shared" si="61"/>
        <v>0</v>
      </c>
      <c r="ERB20" s="300">
        <f t="shared" ref="ERB20:ETM20" si="62" xml:space="preserve"> IF( ERB18 = 1, $F10, 0 )</f>
        <v>0</v>
      </c>
      <c r="ERC20" s="300">
        <f t="shared" si="62"/>
        <v>0</v>
      </c>
      <c r="ERD20" s="300">
        <f t="shared" si="62"/>
        <v>0</v>
      </c>
      <c r="ERE20" s="300">
        <f t="shared" si="62"/>
        <v>0</v>
      </c>
      <c r="ERF20" s="300">
        <f t="shared" si="62"/>
        <v>0</v>
      </c>
      <c r="ERG20" s="300">
        <f t="shared" si="62"/>
        <v>0</v>
      </c>
      <c r="ERH20" s="300">
        <f t="shared" si="62"/>
        <v>0</v>
      </c>
      <c r="ERI20" s="300">
        <f t="shared" si="62"/>
        <v>0</v>
      </c>
      <c r="ERJ20" s="300">
        <f t="shared" si="62"/>
        <v>0</v>
      </c>
      <c r="ERK20" s="300">
        <f t="shared" si="62"/>
        <v>0</v>
      </c>
      <c r="ERL20" s="300">
        <f t="shared" si="62"/>
        <v>0</v>
      </c>
      <c r="ERM20" s="300">
        <f t="shared" si="62"/>
        <v>0</v>
      </c>
      <c r="ERN20" s="300">
        <f t="shared" si="62"/>
        <v>0</v>
      </c>
      <c r="ERO20" s="300">
        <f t="shared" si="62"/>
        <v>0</v>
      </c>
      <c r="ERP20" s="300">
        <f t="shared" si="62"/>
        <v>0</v>
      </c>
      <c r="ERQ20" s="300">
        <f t="shared" si="62"/>
        <v>0</v>
      </c>
      <c r="ERR20" s="300">
        <f t="shared" si="62"/>
        <v>0</v>
      </c>
      <c r="ERS20" s="300">
        <f t="shared" si="62"/>
        <v>0</v>
      </c>
      <c r="ERT20" s="300">
        <f t="shared" si="62"/>
        <v>0</v>
      </c>
      <c r="ERU20" s="300">
        <f t="shared" si="62"/>
        <v>0</v>
      </c>
      <c r="ERV20" s="300">
        <f t="shared" si="62"/>
        <v>0</v>
      </c>
      <c r="ERW20" s="300">
        <f t="shared" si="62"/>
        <v>0</v>
      </c>
      <c r="ERX20" s="300">
        <f t="shared" si="62"/>
        <v>0</v>
      </c>
      <c r="ERY20" s="300">
        <f t="shared" si="62"/>
        <v>0</v>
      </c>
      <c r="ERZ20" s="300">
        <f t="shared" si="62"/>
        <v>0</v>
      </c>
      <c r="ESA20" s="300">
        <f t="shared" si="62"/>
        <v>0</v>
      </c>
      <c r="ESB20" s="300">
        <f t="shared" si="62"/>
        <v>0</v>
      </c>
      <c r="ESC20" s="300">
        <f t="shared" si="62"/>
        <v>0</v>
      </c>
      <c r="ESD20" s="300">
        <f t="shared" si="62"/>
        <v>0</v>
      </c>
      <c r="ESE20" s="300">
        <f t="shared" si="62"/>
        <v>0</v>
      </c>
      <c r="ESF20" s="300">
        <f t="shared" si="62"/>
        <v>0</v>
      </c>
      <c r="ESG20" s="300">
        <f t="shared" si="62"/>
        <v>0</v>
      </c>
      <c r="ESH20" s="300">
        <f t="shared" si="62"/>
        <v>0</v>
      </c>
      <c r="ESI20" s="300">
        <f t="shared" si="62"/>
        <v>0</v>
      </c>
      <c r="ESJ20" s="300">
        <f t="shared" si="62"/>
        <v>0</v>
      </c>
      <c r="ESK20" s="300">
        <f t="shared" si="62"/>
        <v>0</v>
      </c>
      <c r="ESL20" s="300">
        <f t="shared" si="62"/>
        <v>0</v>
      </c>
      <c r="ESM20" s="300">
        <f t="shared" si="62"/>
        <v>0</v>
      </c>
      <c r="ESN20" s="300">
        <f t="shared" si="62"/>
        <v>0</v>
      </c>
      <c r="ESO20" s="300">
        <f t="shared" si="62"/>
        <v>0</v>
      </c>
      <c r="ESP20" s="300">
        <f t="shared" si="62"/>
        <v>0</v>
      </c>
      <c r="ESQ20" s="300">
        <f t="shared" si="62"/>
        <v>0</v>
      </c>
      <c r="ESR20" s="300">
        <f t="shared" si="62"/>
        <v>0</v>
      </c>
      <c r="ESS20" s="300">
        <f t="shared" si="62"/>
        <v>0</v>
      </c>
      <c r="EST20" s="300">
        <f t="shared" si="62"/>
        <v>0</v>
      </c>
      <c r="ESU20" s="300">
        <f t="shared" si="62"/>
        <v>0</v>
      </c>
      <c r="ESV20" s="300">
        <f t="shared" si="62"/>
        <v>0</v>
      </c>
      <c r="ESW20" s="300">
        <f t="shared" si="62"/>
        <v>0</v>
      </c>
      <c r="ESX20" s="300">
        <f t="shared" si="62"/>
        <v>0</v>
      </c>
      <c r="ESY20" s="300">
        <f t="shared" si="62"/>
        <v>0</v>
      </c>
      <c r="ESZ20" s="300">
        <f t="shared" si="62"/>
        <v>0</v>
      </c>
      <c r="ETA20" s="300">
        <f t="shared" si="62"/>
        <v>0</v>
      </c>
      <c r="ETB20" s="300">
        <f t="shared" si="62"/>
        <v>0</v>
      </c>
      <c r="ETC20" s="300">
        <f t="shared" si="62"/>
        <v>0</v>
      </c>
      <c r="ETD20" s="300">
        <f t="shared" si="62"/>
        <v>0</v>
      </c>
      <c r="ETE20" s="300">
        <f t="shared" si="62"/>
        <v>0</v>
      </c>
      <c r="ETF20" s="300">
        <f t="shared" si="62"/>
        <v>0</v>
      </c>
      <c r="ETG20" s="300">
        <f t="shared" si="62"/>
        <v>0</v>
      </c>
      <c r="ETH20" s="300">
        <f t="shared" si="62"/>
        <v>0</v>
      </c>
      <c r="ETI20" s="300">
        <f t="shared" si="62"/>
        <v>0</v>
      </c>
      <c r="ETJ20" s="300">
        <f t="shared" si="62"/>
        <v>0</v>
      </c>
      <c r="ETK20" s="300">
        <f t="shared" si="62"/>
        <v>0</v>
      </c>
      <c r="ETL20" s="300">
        <f t="shared" si="62"/>
        <v>0</v>
      </c>
      <c r="ETM20" s="300">
        <f t="shared" si="62"/>
        <v>0</v>
      </c>
      <c r="ETN20" s="300">
        <f t="shared" ref="ETN20:EVY20" si="63" xml:space="preserve"> IF( ETN18 = 1, $F10, 0 )</f>
        <v>0</v>
      </c>
      <c r="ETO20" s="300">
        <f t="shared" si="63"/>
        <v>0</v>
      </c>
      <c r="ETP20" s="300">
        <f t="shared" si="63"/>
        <v>0</v>
      </c>
      <c r="ETQ20" s="300">
        <f t="shared" si="63"/>
        <v>0</v>
      </c>
      <c r="ETR20" s="300">
        <f t="shared" si="63"/>
        <v>0</v>
      </c>
      <c r="ETS20" s="300">
        <f t="shared" si="63"/>
        <v>0</v>
      </c>
      <c r="ETT20" s="300">
        <f t="shared" si="63"/>
        <v>0</v>
      </c>
      <c r="ETU20" s="300">
        <f t="shared" si="63"/>
        <v>0</v>
      </c>
      <c r="ETV20" s="300">
        <f t="shared" si="63"/>
        <v>0</v>
      </c>
      <c r="ETW20" s="300">
        <f t="shared" si="63"/>
        <v>0</v>
      </c>
      <c r="ETX20" s="300">
        <f t="shared" si="63"/>
        <v>0</v>
      </c>
      <c r="ETY20" s="300">
        <f t="shared" si="63"/>
        <v>0</v>
      </c>
      <c r="ETZ20" s="300">
        <f t="shared" si="63"/>
        <v>0</v>
      </c>
      <c r="EUA20" s="300">
        <f t="shared" si="63"/>
        <v>0</v>
      </c>
      <c r="EUB20" s="300">
        <f t="shared" si="63"/>
        <v>0</v>
      </c>
      <c r="EUC20" s="300">
        <f t="shared" si="63"/>
        <v>0</v>
      </c>
      <c r="EUD20" s="300">
        <f t="shared" si="63"/>
        <v>0</v>
      </c>
      <c r="EUE20" s="300">
        <f t="shared" si="63"/>
        <v>0</v>
      </c>
      <c r="EUF20" s="300">
        <f t="shared" si="63"/>
        <v>0</v>
      </c>
      <c r="EUG20" s="300">
        <f t="shared" si="63"/>
        <v>0</v>
      </c>
      <c r="EUH20" s="300">
        <f t="shared" si="63"/>
        <v>0</v>
      </c>
      <c r="EUI20" s="300">
        <f t="shared" si="63"/>
        <v>0</v>
      </c>
      <c r="EUJ20" s="300">
        <f t="shared" si="63"/>
        <v>0</v>
      </c>
      <c r="EUK20" s="300">
        <f t="shared" si="63"/>
        <v>0</v>
      </c>
      <c r="EUL20" s="300">
        <f t="shared" si="63"/>
        <v>0</v>
      </c>
      <c r="EUM20" s="300">
        <f t="shared" si="63"/>
        <v>0</v>
      </c>
      <c r="EUN20" s="300">
        <f t="shared" si="63"/>
        <v>0</v>
      </c>
      <c r="EUO20" s="300">
        <f t="shared" si="63"/>
        <v>0</v>
      </c>
      <c r="EUP20" s="300">
        <f t="shared" si="63"/>
        <v>0</v>
      </c>
      <c r="EUQ20" s="300">
        <f t="shared" si="63"/>
        <v>0</v>
      </c>
      <c r="EUR20" s="300">
        <f t="shared" si="63"/>
        <v>0</v>
      </c>
      <c r="EUS20" s="300">
        <f t="shared" si="63"/>
        <v>0</v>
      </c>
      <c r="EUT20" s="300">
        <f t="shared" si="63"/>
        <v>0</v>
      </c>
      <c r="EUU20" s="300">
        <f t="shared" si="63"/>
        <v>0</v>
      </c>
      <c r="EUV20" s="300">
        <f t="shared" si="63"/>
        <v>0</v>
      </c>
      <c r="EUW20" s="300">
        <f t="shared" si="63"/>
        <v>0</v>
      </c>
      <c r="EUX20" s="300">
        <f t="shared" si="63"/>
        <v>0</v>
      </c>
      <c r="EUY20" s="300">
        <f t="shared" si="63"/>
        <v>0</v>
      </c>
      <c r="EUZ20" s="300">
        <f t="shared" si="63"/>
        <v>0</v>
      </c>
      <c r="EVA20" s="300">
        <f t="shared" si="63"/>
        <v>0</v>
      </c>
      <c r="EVB20" s="300">
        <f t="shared" si="63"/>
        <v>0</v>
      </c>
      <c r="EVC20" s="300">
        <f t="shared" si="63"/>
        <v>0</v>
      </c>
      <c r="EVD20" s="300">
        <f t="shared" si="63"/>
        <v>0</v>
      </c>
      <c r="EVE20" s="300">
        <f t="shared" si="63"/>
        <v>0</v>
      </c>
      <c r="EVF20" s="300">
        <f t="shared" si="63"/>
        <v>0</v>
      </c>
      <c r="EVG20" s="300">
        <f t="shared" si="63"/>
        <v>0</v>
      </c>
      <c r="EVH20" s="300">
        <f t="shared" si="63"/>
        <v>0</v>
      </c>
      <c r="EVI20" s="300">
        <f t="shared" si="63"/>
        <v>0</v>
      </c>
      <c r="EVJ20" s="300">
        <f t="shared" si="63"/>
        <v>0</v>
      </c>
      <c r="EVK20" s="300">
        <f t="shared" si="63"/>
        <v>0</v>
      </c>
      <c r="EVL20" s="300">
        <f t="shared" si="63"/>
        <v>0</v>
      </c>
      <c r="EVM20" s="300">
        <f t="shared" si="63"/>
        <v>0</v>
      </c>
      <c r="EVN20" s="300">
        <f t="shared" si="63"/>
        <v>0</v>
      </c>
      <c r="EVO20" s="300">
        <f t="shared" si="63"/>
        <v>0</v>
      </c>
      <c r="EVP20" s="300">
        <f t="shared" si="63"/>
        <v>0</v>
      </c>
      <c r="EVQ20" s="300">
        <f t="shared" si="63"/>
        <v>0</v>
      </c>
      <c r="EVR20" s="300">
        <f t="shared" si="63"/>
        <v>0</v>
      </c>
      <c r="EVS20" s="300">
        <f t="shared" si="63"/>
        <v>0</v>
      </c>
      <c r="EVT20" s="300">
        <f t="shared" si="63"/>
        <v>0</v>
      </c>
      <c r="EVU20" s="300">
        <f t="shared" si="63"/>
        <v>0</v>
      </c>
      <c r="EVV20" s="300">
        <f t="shared" si="63"/>
        <v>0</v>
      </c>
      <c r="EVW20" s="300">
        <f t="shared" si="63"/>
        <v>0</v>
      </c>
      <c r="EVX20" s="300">
        <f t="shared" si="63"/>
        <v>0</v>
      </c>
      <c r="EVY20" s="300">
        <f t="shared" si="63"/>
        <v>0</v>
      </c>
      <c r="EVZ20" s="300">
        <f t="shared" ref="EVZ20:EYK20" si="64" xml:space="preserve"> IF( EVZ18 = 1, $F10, 0 )</f>
        <v>0</v>
      </c>
      <c r="EWA20" s="300">
        <f t="shared" si="64"/>
        <v>0</v>
      </c>
      <c r="EWB20" s="300">
        <f t="shared" si="64"/>
        <v>0</v>
      </c>
      <c r="EWC20" s="300">
        <f t="shared" si="64"/>
        <v>0</v>
      </c>
      <c r="EWD20" s="300">
        <f t="shared" si="64"/>
        <v>0</v>
      </c>
      <c r="EWE20" s="300">
        <f t="shared" si="64"/>
        <v>0</v>
      </c>
      <c r="EWF20" s="300">
        <f t="shared" si="64"/>
        <v>0</v>
      </c>
      <c r="EWG20" s="300">
        <f t="shared" si="64"/>
        <v>0</v>
      </c>
      <c r="EWH20" s="300">
        <f t="shared" si="64"/>
        <v>0</v>
      </c>
      <c r="EWI20" s="300">
        <f t="shared" si="64"/>
        <v>0</v>
      </c>
      <c r="EWJ20" s="300">
        <f t="shared" si="64"/>
        <v>0</v>
      </c>
      <c r="EWK20" s="300">
        <f t="shared" si="64"/>
        <v>0</v>
      </c>
      <c r="EWL20" s="300">
        <f t="shared" si="64"/>
        <v>0</v>
      </c>
      <c r="EWM20" s="300">
        <f t="shared" si="64"/>
        <v>0</v>
      </c>
      <c r="EWN20" s="300">
        <f t="shared" si="64"/>
        <v>0</v>
      </c>
      <c r="EWO20" s="300">
        <f t="shared" si="64"/>
        <v>0</v>
      </c>
      <c r="EWP20" s="300">
        <f t="shared" si="64"/>
        <v>0</v>
      </c>
      <c r="EWQ20" s="300">
        <f t="shared" si="64"/>
        <v>0</v>
      </c>
      <c r="EWR20" s="300">
        <f t="shared" si="64"/>
        <v>0</v>
      </c>
      <c r="EWS20" s="300">
        <f t="shared" si="64"/>
        <v>0</v>
      </c>
      <c r="EWT20" s="300">
        <f t="shared" si="64"/>
        <v>0</v>
      </c>
      <c r="EWU20" s="300">
        <f t="shared" si="64"/>
        <v>0</v>
      </c>
      <c r="EWV20" s="300">
        <f t="shared" si="64"/>
        <v>0</v>
      </c>
      <c r="EWW20" s="300">
        <f t="shared" si="64"/>
        <v>0</v>
      </c>
      <c r="EWX20" s="300">
        <f t="shared" si="64"/>
        <v>0</v>
      </c>
      <c r="EWY20" s="300">
        <f t="shared" si="64"/>
        <v>0</v>
      </c>
      <c r="EWZ20" s="300">
        <f t="shared" si="64"/>
        <v>0</v>
      </c>
      <c r="EXA20" s="300">
        <f t="shared" si="64"/>
        <v>0</v>
      </c>
      <c r="EXB20" s="300">
        <f t="shared" si="64"/>
        <v>0</v>
      </c>
      <c r="EXC20" s="300">
        <f t="shared" si="64"/>
        <v>0</v>
      </c>
      <c r="EXD20" s="300">
        <f t="shared" si="64"/>
        <v>0</v>
      </c>
      <c r="EXE20" s="300">
        <f t="shared" si="64"/>
        <v>0</v>
      </c>
      <c r="EXF20" s="300">
        <f t="shared" si="64"/>
        <v>0</v>
      </c>
      <c r="EXG20" s="300">
        <f t="shared" si="64"/>
        <v>0</v>
      </c>
      <c r="EXH20" s="300">
        <f t="shared" si="64"/>
        <v>0</v>
      </c>
      <c r="EXI20" s="300">
        <f t="shared" si="64"/>
        <v>0</v>
      </c>
      <c r="EXJ20" s="300">
        <f t="shared" si="64"/>
        <v>0</v>
      </c>
      <c r="EXK20" s="300">
        <f t="shared" si="64"/>
        <v>0</v>
      </c>
      <c r="EXL20" s="300">
        <f t="shared" si="64"/>
        <v>0</v>
      </c>
      <c r="EXM20" s="300">
        <f t="shared" si="64"/>
        <v>0</v>
      </c>
      <c r="EXN20" s="300">
        <f t="shared" si="64"/>
        <v>0</v>
      </c>
      <c r="EXO20" s="300">
        <f t="shared" si="64"/>
        <v>0</v>
      </c>
      <c r="EXP20" s="300">
        <f t="shared" si="64"/>
        <v>0</v>
      </c>
      <c r="EXQ20" s="300">
        <f t="shared" si="64"/>
        <v>0</v>
      </c>
      <c r="EXR20" s="300">
        <f t="shared" si="64"/>
        <v>0</v>
      </c>
      <c r="EXS20" s="300">
        <f t="shared" si="64"/>
        <v>0</v>
      </c>
      <c r="EXT20" s="300">
        <f t="shared" si="64"/>
        <v>0</v>
      </c>
      <c r="EXU20" s="300">
        <f t="shared" si="64"/>
        <v>0</v>
      </c>
      <c r="EXV20" s="300">
        <f t="shared" si="64"/>
        <v>0</v>
      </c>
      <c r="EXW20" s="300">
        <f t="shared" si="64"/>
        <v>0</v>
      </c>
      <c r="EXX20" s="300">
        <f t="shared" si="64"/>
        <v>0</v>
      </c>
      <c r="EXY20" s="300">
        <f t="shared" si="64"/>
        <v>0</v>
      </c>
      <c r="EXZ20" s="300">
        <f t="shared" si="64"/>
        <v>0</v>
      </c>
      <c r="EYA20" s="300">
        <f t="shared" si="64"/>
        <v>0</v>
      </c>
      <c r="EYB20" s="300">
        <f t="shared" si="64"/>
        <v>0</v>
      </c>
      <c r="EYC20" s="300">
        <f t="shared" si="64"/>
        <v>0</v>
      </c>
      <c r="EYD20" s="300">
        <f t="shared" si="64"/>
        <v>0</v>
      </c>
      <c r="EYE20" s="300">
        <f t="shared" si="64"/>
        <v>0</v>
      </c>
      <c r="EYF20" s="300">
        <f t="shared" si="64"/>
        <v>0</v>
      </c>
      <c r="EYG20" s="300">
        <f t="shared" si="64"/>
        <v>0</v>
      </c>
      <c r="EYH20" s="300">
        <f t="shared" si="64"/>
        <v>0</v>
      </c>
      <c r="EYI20" s="300">
        <f t="shared" si="64"/>
        <v>0</v>
      </c>
      <c r="EYJ20" s="300">
        <f t="shared" si="64"/>
        <v>0</v>
      </c>
      <c r="EYK20" s="300">
        <f t="shared" si="64"/>
        <v>0</v>
      </c>
      <c r="EYL20" s="300">
        <f t="shared" ref="EYL20:FAW20" si="65" xml:space="preserve"> IF( EYL18 = 1, $F10, 0 )</f>
        <v>0</v>
      </c>
      <c r="EYM20" s="300">
        <f t="shared" si="65"/>
        <v>0</v>
      </c>
      <c r="EYN20" s="300">
        <f t="shared" si="65"/>
        <v>0</v>
      </c>
      <c r="EYO20" s="300">
        <f t="shared" si="65"/>
        <v>0</v>
      </c>
      <c r="EYP20" s="300">
        <f t="shared" si="65"/>
        <v>0</v>
      </c>
      <c r="EYQ20" s="300">
        <f t="shared" si="65"/>
        <v>0</v>
      </c>
      <c r="EYR20" s="300">
        <f t="shared" si="65"/>
        <v>0</v>
      </c>
      <c r="EYS20" s="300">
        <f t="shared" si="65"/>
        <v>0</v>
      </c>
      <c r="EYT20" s="300">
        <f t="shared" si="65"/>
        <v>0</v>
      </c>
      <c r="EYU20" s="300">
        <f t="shared" si="65"/>
        <v>0</v>
      </c>
      <c r="EYV20" s="300">
        <f t="shared" si="65"/>
        <v>0</v>
      </c>
      <c r="EYW20" s="300">
        <f t="shared" si="65"/>
        <v>0</v>
      </c>
      <c r="EYX20" s="300">
        <f t="shared" si="65"/>
        <v>0</v>
      </c>
      <c r="EYY20" s="300">
        <f t="shared" si="65"/>
        <v>0</v>
      </c>
      <c r="EYZ20" s="300">
        <f t="shared" si="65"/>
        <v>0</v>
      </c>
      <c r="EZA20" s="300">
        <f t="shared" si="65"/>
        <v>0</v>
      </c>
      <c r="EZB20" s="300">
        <f t="shared" si="65"/>
        <v>0</v>
      </c>
      <c r="EZC20" s="300">
        <f t="shared" si="65"/>
        <v>0</v>
      </c>
      <c r="EZD20" s="300">
        <f t="shared" si="65"/>
        <v>0</v>
      </c>
      <c r="EZE20" s="300">
        <f t="shared" si="65"/>
        <v>0</v>
      </c>
      <c r="EZF20" s="300">
        <f t="shared" si="65"/>
        <v>0</v>
      </c>
      <c r="EZG20" s="300">
        <f t="shared" si="65"/>
        <v>0</v>
      </c>
      <c r="EZH20" s="300">
        <f t="shared" si="65"/>
        <v>0</v>
      </c>
      <c r="EZI20" s="300">
        <f t="shared" si="65"/>
        <v>0</v>
      </c>
      <c r="EZJ20" s="300">
        <f t="shared" si="65"/>
        <v>0</v>
      </c>
      <c r="EZK20" s="300">
        <f t="shared" si="65"/>
        <v>0</v>
      </c>
      <c r="EZL20" s="300">
        <f t="shared" si="65"/>
        <v>0</v>
      </c>
      <c r="EZM20" s="300">
        <f t="shared" si="65"/>
        <v>0</v>
      </c>
      <c r="EZN20" s="300">
        <f t="shared" si="65"/>
        <v>0</v>
      </c>
      <c r="EZO20" s="300">
        <f t="shared" si="65"/>
        <v>0</v>
      </c>
      <c r="EZP20" s="300">
        <f t="shared" si="65"/>
        <v>0</v>
      </c>
      <c r="EZQ20" s="300">
        <f t="shared" si="65"/>
        <v>0</v>
      </c>
      <c r="EZR20" s="300">
        <f t="shared" si="65"/>
        <v>0</v>
      </c>
      <c r="EZS20" s="300">
        <f t="shared" si="65"/>
        <v>0</v>
      </c>
      <c r="EZT20" s="300">
        <f t="shared" si="65"/>
        <v>0</v>
      </c>
      <c r="EZU20" s="300">
        <f t="shared" si="65"/>
        <v>0</v>
      </c>
      <c r="EZV20" s="300">
        <f t="shared" si="65"/>
        <v>0</v>
      </c>
      <c r="EZW20" s="300">
        <f t="shared" si="65"/>
        <v>0</v>
      </c>
      <c r="EZX20" s="300">
        <f t="shared" si="65"/>
        <v>0</v>
      </c>
      <c r="EZY20" s="300">
        <f t="shared" si="65"/>
        <v>0</v>
      </c>
      <c r="EZZ20" s="300">
        <f t="shared" si="65"/>
        <v>0</v>
      </c>
      <c r="FAA20" s="300">
        <f t="shared" si="65"/>
        <v>0</v>
      </c>
      <c r="FAB20" s="300">
        <f t="shared" si="65"/>
        <v>0</v>
      </c>
      <c r="FAC20" s="300">
        <f t="shared" si="65"/>
        <v>0</v>
      </c>
      <c r="FAD20" s="300">
        <f t="shared" si="65"/>
        <v>0</v>
      </c>
      <c r="FAE20" s="300">
        <f t="shared" si="65"/>
        <v>0</v>
      </c>
      <c r="FAF20" s="300">
        <f t="shared" si="65"/>
        <v>0</v>
      </c>
      <c r="FAG20" s="300">
        <f t="shared" si="65"/>
        <v>0</v>
      </c>
      <c r="FAH20" s="300">
        <f t="shared" si="65"/>
        <v>0</v>
      </c>
      <c r="FAI20" s="300">
        <f t="shared" si="65"/>
        <v>0</v>
      </c>
      <c r="FAJ20" s="300">
        <f t="shared" si="65"/>
        <v>0</v>
      </c>
      <c r="FAK20" s="300">
        <f t="shared" si="65"/>
        <v>0</v>
      </c>
      <c r="FAL20" s="300">
        <f t="shared" si="65"/>
        <v>0</v>
      </c>
      <c r="FAM20" s="300">
        <f t="shared" si="65"/>
        <v>0</v>
      </c>
      <c r="FAN20" s="300">
        <f t="shared" si="65"/>
        <v>0</v>
      </c>
      <c r="FAO20" s="300">
        <f t="shared" si="65"/>
        <v>0</v>
      </c>
      <c r="FAP20" s="300">
        <f t="shared" si="65"/>
        <v>0</v>
      </c>
      <c r="FAQ20" s="300">
        <f t="shared" si="65"/>
        <v>0</v>
      </c>
      <c r="FAR20" s="300">
        <f t="shared" si="65"/>
        <v>0</v>
      </c>
      <c r="FAS20" s="300">
        <f t="shared" si="65"/>
        <v>0</v>
      </c>
      <c r="FAT20" s="300">
        <f t="shared" si="65"/>
        <v>0</v>
      </c>
      <c r="FAU20" s="300">
        <f t="shared" si="65"/>
        <v>0</v>
      </c>
      <c r="FAV20" s="300">
        <f t="shared" si="65"/>
        <v>0</v>
      </c>
      <c r="FAW20" s="300">
        <f t="shared" si="65"/>
        <v>0</v>
      </c>
      <c r="FAX20" s="300">
        <f t="shared" ref="FAX20:FDI20" si="66" xml:space="preserve"> IF( FAX18 = 1, $F10, 0 )</f>
        <v>0</v>
      </c>
      <c r="FAY20" s="300">
        <f t="shared" si="66"/>
        <v>0</v>
      </c>
      <c r="FAZ20" s="300">
        <f t="shared" si="66"/>
        <v>0</v>
      </c>
      <c r="FBA20" s="300">
        <f t="shared" si="66"/>
        <v>0</v>
      </c>
      <c r="FBB20" s="300">
        <f t="shared" si="66"/>
        <v>0</v>
      </c>
      <c r="FBC20" s="300">
        <f t="shared" si="66"/>
        <v>0</v>
      </c>
      <c r="FBD20" s="300">
        <f t="shared" si="66"/>
        <v>0</v>
      </c>
      <c r="FBE20" s="300">
        <f t="shared" si="66"/>
        <v>0</v>
      </c>
      <c r="FBF20" s="300">
        <f t="shared" si="66"/>
        <v>0</v>
      </c>
      <c r="FBG20" s="300">
        <f t="shared" si="66"/>
        <v>0</v>
      </c>
      <c r="FBH20" s="300">
        <f t="shared" si="66"/>
        <v>0</v>
      </c>
      <c r="FBI20" s="300">
        <f t="shared" si="66"/>
        <v>0</v>
      </c>
      <c r="FBJ20" s="300">
        <f t="shared" si="66"/>
        <v>0</v>
      </c>
      <c r="FBK20" s="300">
        <f t="shared" si="66"/>
        <v>0</v>
      </c>
      <c r="FBL20" s="300">
        <f t="shared" si="66"/>
        <v>0</v>
      </c>
      <c r="FBM20" s="300">
        <f t="shared" si="66"/>
        <v>0</v>
      </c>
      <c r="FBN20" s="300">
        <f t="shared" si="66"/>
        <v>0</v>
      </c>
      <c r="FBO20" s="300">
        <f t="shared" si="66"/>
        <v>0</v>
      </c>
      <c r="FBP20" s="300">
        <f t="shared" si="66"/>
        <v>0</v>
      </c>
      <c r="FBQ20" s="300">
        <f t="shared" si="66"/>
        <v>0</v>
      </c>
      <c r="FBR20" s="300">
        <f t="shared" si="66"/>
        <v>0</v>
      </c>
      <c r="FBS20" s="300">
        <f t="shared" si="66"/>
        <v>0</v>
      </c>
      <c r="FBT20" s="300">
        <f t="shared" si="66"/>
        <v>0</v>
      </c>
      <c r="FBU20" s="300">
        <f t="shared" si="66"/>
        <v>0</v>
      </c>
      <c r="FBV20" s="300">
        <f t="shared" si="66"/>
        <v>0</v>
      </c>
      <c r="FBW20" s="300">
        <f t="shared" si="66"/>
        <v>0</v>
      </c>
      <c r="FBX20" s="300">
        <f t="shared" si="66"/>
        <v>0</v>
      </c>
      <c r="FBY20" s="300">
        <f t="shared" si="66"/>
        <v>0</v>
      </c>
      <c r="FBZ20" s="300">
        <f t="shared" si="66"/>
        <v>0</v>
      </c>
      <c r="FCA20" s="300">
        <f t="shared" si="66"/>
        <v>0</v>
      </c>
      <c r="FCB20" s="300">
        <f t="shared" si="66"/>
        <v>0</v>
      </c>
      <c r="FCC20" s="300">
        <f t="shared" si="66"/>
        <v>0</v>
      </c>
      <c r="FCD20" s="300">
        <f t="shared" si="66"/>
        <v>0</v>
      </c>
      <c r="FCE20" s="300">
        <f t="shared" si="66"/>
        <v>0</v>
      </c>
      <c r="FCF20" s="300">
        <f t="shared" si="66"/>
        <v>0</v>
      </c>
      <c r="FCG20" s="300">
        <f t="shared" si="66"/>
        <v>0</v>
      </c>
      <c r="FCH20" s="300">
        <f t="shared" si="66"/>
        <v>0</v>
      </c>
      <c r="FCI20" s="300">
        <f t="shared" si="66"/>
        <v>0</v>
      </c>
      <c r="FCJ20" s="300">
        <f t="shared" si="66"/>
        <v>0</v>
      </c>
      <c r="FCK20" s="300">
        <f t="shared" si="66"/>
        <v>0</v>
      </c>
      <c r="FCL20" s="300">
        <f t="shared" si="66"/>
        <v>0</v>
      </c>
      <c r="FCM20" s="300">
        <f t="shared" si="66"/>
        <v>0</v>
      </c>
      <c r="FCN20" s="300">
        <f t="shared" si="66"/>
        <v>0</v>
      </c>
      <c r="FCO20" s="300">
        <f t="shared" si="66"/>
        <v>0</v>
      </c>
      <c r="FCP20" s="300">
        <f t="shared" si="66"/>
        <v>0</v>
      </c>
      <c r="FCQ20" s="300">
        <f t="shared" si="66"/>
        <v>0</v>
      </c>
      <c r="FCR20" s="300">
        <f t="shared" si="66"/>
        <v>0</v>
      </c>
      <c r="FCS20" s="300">
        <f t="shared" si="66"/>
        <v>0</v>
      </c>
      <c r="FCT20" s="300">
        <f t="shared" si="66"/>
        <v>0</v>
      </c>
      <c r="FCU20" s="300">
        <f t="shared" si="66"/>
        <v>0</v>
      </c>
      <c r="FCV20" s="300">
        <f t="shared" si="66"/>
        <v>0</v>
      </c>
      <c r="FCW20" s="300">
        <f t="shared" si="66"/>
        <v>0</v>
      </c>
      <c r="FCX20" s="300">
        <f t="shared" si="66"/>
        <v>0</v>
      </c>
      <c r="FCY20" s="300">
        <f t="shared" si="66"/>
        <v>0</v>
      </c>
      <c r="FCZ20" s="300">
        <f t="shared" si="66"/>
        <v>0</v>
      </c>
      <c r="FDA20" s="300">
        <f t="shared" si="66"/>
        <v>0</v>
      </c>
      <c r="FDB20" s="300">
        <f t="shared" si="66"/>
        <v>0</v>
      </c>
      <c r="FDC20" s="300">
        <f t="shared" si="66"/>
        <v>0</v>
      </c>
      <c r="FDD20" s="300">
        <f t="shared" si="66"/>
        <v>0</v>
      </c>
      <c r="FDE20" s="300">
        <f t="shared" si="66"/>
        <v>0</v>
      </c>
      <c r="FDF20" s="300">
        <f t="shared" si="66"/>
        <v>0</v>
      </c>
      <c r="FDG20" s="300">
        <f t="shared" si="66"/>
        <v>0</v>
      </c>
      <c r="FDH20" s="300">
        <f t="shared" si="66"/>
        <v>0</v>
      </c>
      <c r="FDI20" s="300">
        <f t="shared" si="66"/>
        <v>0</v>
      </c>
      <c r="FDJ20" s="300">
        <f t="shared" ref="FDJ20:FFU20" si="67" xml:space="preserve"> IF( FDJ18 = 1, $F10, 0 )</f>
        <v>0</v>
      </c>
      <c r="FDK20" s="300">
        <f t="shared" si="67"/>
        <v>0</v>
      </c>
      <c r="FDL20" s="300">
        <f t="shared" si="67"/>
        <v>0</v>
      </c>
      <c r="FDM20" s="300">
        <f t="shared" si="67"/>
        <v>0</v>
      </c>
      <c r="FDN20" s="300">
        <f t="shared" si="67"/>
        <v>0</v>
      </c>
      <c r="FDO20" s="300">
        <f t="shared" si="67"/>
        <v>0</v>
      </c>
      <c r="FDP20" s="300">
        <f t="shared" si="67"/>
        <v>0</v>
      </c>
      <c r="FDQ20" s="300">
        <f t="shared" si="67"/>
        <v>0</v>
      </c>
      <c r="FDR20" s="300">
        <f t="shared" si="67"/>
        <v>0</v>
      </c>
      <c r="FDS20" s="300">
        <f t="shared" si="67"/>
        <v>0</v>
      </c>
      <c r="FDT20" s="300">
        <f t="shared" si="67"/>
        <v>0</v>
      </c>
      <c r="FDU20" s="300">
        <f t="shared" si="67"/>
        <v>0</v>
      </c>
      <c r="FDV20" s="300">
        <f t="shared" si="67"/>
        <v>0</v>
      </c>
      <c r="FDW20" s="300">
        <f t="shared" si="67"/>
        <v>0</v>
      </c>
      <c r="FDX20" s="300">
        <f t="shared" si="67"/>
        <v>0</v>
      </c>
      <c r="FDY20" s="300">
        <f t="shared" si="67"/>
        <v>0</v>
      </c>
      <c r="FDZ20" s="300">
        <f t="shared" si="67"/>
        <v>0</v>
      </c>
      <c r="FEA20" s="300">
        <f t="shared" si="67"/>
        <v>0</v>
      </c>
      <c r="FEB20" s="300">
        <f t="shared" si="67"/>
        <v>0</v>
      </c>
      <c r="FEC20" s="300">
        <f t="shared" si="67"/>
        <v>0</v>
      </c>
      <c r="FED20" s="300">
        <f t="shared" si="67"/>
        <v>0</v>
      </c>
      <c r="FEE20" s="300">
        <f t="shared" si="67"/>
        <v>0</v>
      </c>
      <c r="FEF20" s="300">
        <f t="shared" si="67"/>
        <v>0</v>
      </c>
      <c r="FEG20" s="300">
        <f t="shared" si="67"/>
        <v>0</v>
      </c>
      <c r="FEH20" s="300">
        <f t="shared" si="67"/>
        <v>0</v>
      </c>
      <c r="FEI20" s="300">
        <f t="shared" si="67"/>
        <v>0</v>
      </c>
      <c r="FEJ20" s="300">
        <f t="shared" si="67"/>
        <v>0</v>
      </c>
      <c r="FEK20" s="300">
        <f t="shared" si="67"/>
        <v>0</v>
      </c>
      <c r="FEL20" s="300">
        <f t="shared" si="67"/>
        <v>0</v>
      </c>
      <c r="FEM20" s="300">
        <f t="shared" si="67"/>
        <v>0</v>
      </c>
      <c r="FEN20" s="300">
        <f t="shared" si="67"/>
        <v>0</v>
      </c>
      <c r="FEO20" s="300">
        <f t="shared" si="67"/>
        <v>0</v>
      </c>
      <c r="FEP20" s="300">
        <f t="shared" si="67"/>
        <v>0</v>
      </c>
      <c r="FEQ20" s="300">
        <f t="shared" si="67"/>
        <v>0</v>
      </c>
      <c r="FER20" s="300">
        <f t="shared" si="67"/>
        <v>0</v>
      </c>
      <c r="FES20" s="300">
        <f t="shared" si="67"/>
        <v>0</v>
      </c>
      <c r="FET20" s="300">
        <f t="shared" si="67"/>
        <v>0</v>
      </c>
      <c r="FEU20" s="300">
        <f t="shared" si="67"/>
        <v>0</v>
      </c>
      <c r="FEV20" s="300">
        <f t="shared" si="67"/>
        <v>0</v>
      </c>
      <c r="FEW20" s="300">
        <f t="shared" si="67"/>
        <v>0</v>
      </c>
      <c r="FEX20" s="300">
        <f t="shared" si="67"/>
        <v>0</v>
      </c>
      <c r="FEY20" s="300">
        <f t="shared" si="67"/>
        <v>0</v>
      </c>
      <c r="FEZ20" s="300">
        <f t="shared" si="67"/>
        <v>0</v>
      </c>
      <c r="FFA20" s="300">
        <f t="shared" si="67"/>
        <v>0</v>
      </c>
      <c r="FFB20" s="300">
        <f t="shared" si="67"/>
        <v>0</v>
      </c>
      <c r="FFC20" s="300">
        <f t="shared" si="67"/>
        <v>0</v>
      </c>
      <c r="FFD20" s="300">
        <f t="shared" si="67"/>
        <v>0</v>
      </c>
      <c r="FFE20" s="300">
        <f t="shared" si="67"/>
        <v>0</v>
      </c>
      <c r="FFF20" s="300">
        <f t="shared" si="67"/>
        <v>0</v>
      </c>
      <c r="FFG20" s="300">
        <f t="shared" si="67"/>
        <v>0</v>
      </c>
      <c r="FFH20" s="300">
        <f t="shared" si="67"/>
        <v>0</v>
      </c>
      <c r="FFI20" s="300">
        <f t="shared" si="67"/>
        <v>0</v>
      </c>
      <c r="FFJ20" s="300">
        <f t="shared" si="67"/>
        <v>0</v>
      </c>
      <c r="FFK20" s="300">
        <f t="shared" si="67"/>
        <v>0</v>
      </c>
      <c r="FFL20" s="300">
        <f t="shared" si="67"/>
        <v>0</v>
      </c>
      <c r="FFM20" s="300">
        <f t="shared" si="67"/>
        <v>0</v>
      </c>
      <c r="FFN20" s="300">
        <f t="shared" si="67"/>
        <v>0</v>
      </c>
      <c r="FFO20" s="300">
        <f t="shared" si="67"/>
        <v>0</v>
      </c>
      <c r="FFP20" s="300">
        <f t="shared" si="67"/>
        <v>0</v>
      </c>
      <c r="FFQ20" s="300">
        <f t="shared" si="67"/>
        <v>0</v>
      </c>
      <c r="FFR20" s="300">
        <f t="shared" si="67"/>
        <v>0</v>
      </c>
      <c r="FFS20" s="300">
        <f t="shared" si="67"/>
        <v>0</v>
      </c>
      <c r="FFT20" s="300">
        <f t="shared" si="67"/>
        <v>0</v>
      </c>
      <c r="FFU20" s="300">
        <f t="shared" si="67"/>
        <v>0</v>
      </c>
      <c r="FFV20" s="300">
        <f t="shared" ref="FFV20:FIG20" si="68" xml:space="preserve"> IF( FFV18 = 1, $F10, 0 )</f>
        <v>0</v>
      </c>
      <c r="FFW20" s="300">
        <f t="shared" si="68"/>
        <v>0</v>
      </c>
      <c r="FFX20" s="300">
        <f t="shared" si="68"/>
        <v>0</v>
      </c>
      <c r="FFY20" s="300">
        <f t="shared" si="68"/>
        <v>0</v>
      </c>
      <c r="FFZ20" s="300">
        <f t="shared" si="68"/>
        <v>0</v>
      </c>
      <c r="FGA20" s="300">
        <f t="shared" si="68"/>
        <v>0</v>
      </c>
      <c r="FGB20" s="300">
        <f t="shared" si="68"/>
        <v>0</v>
      </c>
      <c r="FGC20" s="300">
        <f t="shared" si="68"/>
        <v>0</v>
      </c>
      <c r="FGD20" s="300">
        <f t="shared" si="68"/>
        <v>0</v>
      </c>
      <c r="FGE20" s="300">
        <f t="shared" si="68"/>
        <v>0</v>
      </c>
      <c r="FGF20" s="300">
        <f t="shared" si="68"/>
        <v>0</v>
      </c>
      <c r="FGG20" s="300">
        <f t="shared" si="68"/>
        <v>0</v>
      </c>
      <c r="FGH20" s="300">
        <f t="shared" si="68"/>
        <v>0</v>
      </c>
      <c r="FGI20" s="300">
        <f t="shared" si="68"/>
        <v>0</v>
      </c>
      <c r="FGJ20" s="300">
        <f t="shared" si="68"/>
        <v>0</v>
      </c>
      <c r="FGK20" s="300">
        <f t="shared" si="68"/>
        <v>0</v>
      </c>
      <c r="FGL20" s="300">
        <f t="shared" si="68"/>
        <v>0</v>
      </c>
      <c r="FGM20" s="300">
        <f t="shared" si="68"/>
        <v>0</v>
      </c>
      <c r="FGN20" s="300">
        <f t="shared" si="68"/>
        <v>0</v>
      </c>
      <c r="FGO20" s="300">
        <f t="shared" si="68"/>
        <v>0</v>
      </c>
      <c r="FGP20" s="300">
        <f t="shared" si="68"/>
        <v>0</v>
      </c>
      <c r="FGQ20" s="300">
        <f t="shared" si="68"/>
        <v>0</v>
      </c>
      <c r="FGR20" s="300">
        <f t="shared" si="68"/>
        <v>0</v>
      </c>
      <c r="FGS20" s="300">
        <f t="shared" si="68"/>
        <v>0</v>
      </c>
      <c r="FGT20" s="300">
        <f t="shared" si="68"/>
        <v>0</v>
      </c>
      <c r="FGU20" s="300">
        <f t="shared" si="68"/>
        <v>0</v>
      </c>
      <c r="FGV20" s="300">
        <f t="shared" si="68"/>
        <v>0</v>
      </c>
      <c r="FGW20" s="300">
        <f t="shared" si="68"/>
        <v>0</v>
      </c>
      <c r="FGX20" s="300">
        <f t="shared" si="68"/>
        <v>0</v>
      </c>
      <c r="FGY20" s="300">
        <f t="shared" si="68"/>
        <v>0</v>
      </c>
      <c r="FGZ20" s="300">
        <f t="shared" si="68"/>
        <v>0</v>
      </c>
      <c r="FHA20" s="300">
        <f t="shared" si="68"/>
        <v>0</v>
      </c>
      <c r="FHB20" s="300">
        <f t="shared" si="68"/>
        <v>0</v>
      </c>
      <c r="FHC20" s="300">
        <f t="shared" si="68"/>
        <v>0</v>
      </c>
      <c r="FHD20" s="300">
        <f t="shared" si="68"/>
        <v>0</v>
      </c>
      <c r="FHE20" s="300">
        <f t="shared" si="68"/>
        <v>0</v>
      </c>
      <c r="FHF20" s="300">
        <f t="shared" si="68"/>
        <v>0</v>
      </c>
      <c r="FHG20" s="300">
        <f t="shared" si="68"/>
        <v>0</v>
      </c>
      <c r="FHH20" s="300">
        <f t="shared" si="68"/>
        <v>0</v>
      </c>
      <c r="FHI20" s="300">
        <f t="shared" si="68"/>
        <v>0</v>
      </c>
      <c r="FHJ20" s="300">
        <f t="shared" si="68"/>
        <v>0</v>
      </c>
      <c r="FHK20" s="300">
        <f t="shared" si="68"/>
        <v>0</v>
      </c>
      <c r="FHL20" s="300">
        <f t="shared" si="68"/>
        <v>0</v>
      </c>
      <c r="FHM20" s="300">
        <f t="shared" si="68"/>
        <v>0</v>
      </c>
      <c r="FHN20" s="300">
        <f t="shared" si="68"/>
        <v>0</v>
      </c>
      <c r="FHO20" s="300">
        <f t="shared" si="68"/>
        <v>0</v>
      </c>
      <c r="FHP20" s="300">
        <f t="shared" si="68"/>
        <v>0</v>
      </c>
      <c r="FHQ20" s="300">
        <f t="shared" si="68"/>
        <v>0</v>
      </c>
      <c r="FHR20" s="300">
        <f t="shared" si="68"/>
        <v>0</v>
      </c>
      <c r="FHS20" s="300">
        <f t="shared" si="68"/>
        <v>0</v>
      </c>
      <c r="FHT20" s="300">
        <f t="shared" si="68"/>
        <v>0</v>
      </c>
      <c r="FHU20" s="300">
        <f t="shared" si="68"/>
        <v>0</v>
      </c>
      <c r="FHV20" s="300">
        <f t="shared" si="68"/>
        <v>0</v>
      </c>
      <c r="FHW20" s="300">
        <f t="shared" si="68"/>
        <v>0</v>
      </c>
      <c r="FHX20" s="300">
        <f t="shared" si="68"/>
        <v>0</v>
      </c>
      <c r="FHY20" s="300">
        <f t="shared" si="68"/>
        <v>0</v>
      </c>
      <c r="FHZ20" s="300">
        <f t="shared" si="68"/>
        <v>0</v>
      </c>
      <c r="FIA20" s="300">
        <f t="shared" si="68"/>
        <v>0</v>
      </c>
      <c r="FIB20" s="300">
        <f t="shared" si="68"/>
        <v>0</v>
      </c>
      <c r="FIC20" s="300">
        <f t="shared" si="68"/>
        <v>0</v>
      </c>
      <c r="FID20" s="300">
        <f t="shared" si="68"/>
        <v>0</v>
      </c>
      <c r="FIE20" s="300">
        <f t="shared" si="68"/>
        <v>0</v>
      </c>
      <c r="FIF20" s="300">
        <f t="shared" si="68"/>
        <v>0</v>
      </c>
      <c r="FIG20" s="300">
        <f t="shared" si="68"/>
        <v>0</v>
      </c>
      <c r="FIH20" s="300">
        <f t="shared" ref="FIH20:FKS20" si="69" xml:space="preserve"> IF( FIH18 = 1, $F10, 0 )</f>
        <v>0</v>
      </c>
      <c r="FII20" s="300">
        <f t="shared" si="69"/>
        <v>0</v>
      </c>
      <c r="FIJ20" s="300">
        <f t="shared" si="69"/>
        <v>0</v>
      </c>
      <c r="FIK20" s="300">
        <f t="shared" si="69"/>
        <v>0</v>
      </c>
      <c r="FIL20" s="300">
        <f t="shared" si="69"/>
        <v>0</v>
      </c>
      <c r="FIM20" s="300">
        <f t="shared" si="69"/>
        <v>0</v>
      </c>
      <c r="FIN20" s="300">
        <f t="shared" si="69"/>
        <v>0</v>
      </c>
      <c r="FIO20" s="300">
        <f t="shared" si="69"/>
        <v>0</v>
      </c>
      <c r="FIP20" s="300">
        <f t="shared" si="69"/>
        <v>0</v>
      </c>
      <c r="FIQ20" s="300">
        <f t="shared" si="69"/>
        <v>0</v>
      </c>
      <c r="FIR20" s="300">
        <f t="shared" si="69"/>
        <v>0</v>
      </c>
      <c r="FIS20" s="300">
        <f t="shared" si="69"/>
        <v>0</v>
      </c>
      <c r="FIT20" s="300">
        <f t="shared" si="69"/>
        <v>0</v>
      </c>
      <c r="FIU20" s="300">
        <f t="shared" si="69"/>
        <v>0</v>
      </c>
      <c r="FIV20" s="300">
        <f t="shared" si="69"/>
        <v>0</v>
      </c>
      <c r="FIW20" s="300">
        <f t="shared" si="69"/>
        <v>0</v>
      </c>
      <c r="FIX20" s="300">
        <f t="shared" si="69"/>
        <v>0</v>
      </c>
      <c r="FIY20" s="300">
        <f t="shared" si="69"/>
        <v>0</v>
      </c>
      <c r="FIZ20" s="300">
        <f t="shared" si="69"/>
        <v>0</v>
      </c>
      <c r="FJA20" s="300">
        <f t="shared" si="69"/>
        <v>0</v>
      </c>
      <c r="FJB20" s="300">
        <f t="shared" si="69"/>
        <v>0</v>
      </c>
      <c r="FJC20" s="300">
        <f t="shared" si="69"/>
        <v>0</v>
      </c>
      <c r="FJD20" s="300">
        <f t="shared" si="69"/>
        <v>0</v>
      </c>
      <c r="FJE20" s="300">
        <f t="shared" si="69"/>
        <v>0</v>
      </c>
      <c r="FJF20" s="300">
        <f t="shared" si="69"/>
        <v>0</v>
      </c>
      <c r="FJG20" s="300">
        <f t="shared" si="69"/>
        <v>0</v>
      </c>
      <c r="FJH20" s="300">
        <f t="shared" si="69"/>
        <v>0</v>
      </c>
      <c r="FJI20" s="300">
        <f t="shared" si="69"/>
        <v>0</v>
      </c>
      <c r="FJJ20" s="300">
        <f t="shared" si="69"/>
        <v>0</v>
      </c>
      <c r="FJK20" s="300">
        <f t="shared" si="69"/>
        <v>0</v>
      </c>
      <c r="FJL20" s="300">
        <f t="shared" si="69"/>
        <v>0</v>
      </c>
      <c r="FJM20" s="300">
        <f t="shared" si="69"/>
        <v>0</v>
      </c>
      <c r="FJN20" s="300">
        <f t="shared" si="69"/>
        <v>0</v>
      </c>
      <c r="FJO20" s="300">
        <f t="shared" si="69"/>
        <v>0</v>
      </c>
      <c r="FJP20" s="300">
        <f t="shared" si="69"/>
        <v>0</v>
      </c>
      <c r="FJQ20" s="300">
        <f t="shared" si="69"/>
        <v>0</v>
      </c>
      <c r="FJR20" s="300">
        <f t="shared" si="69"/>
        <v>0</v>
      </c>
      <c r="FJS20" s="300">
        <f t="shared" si="69"/>
        <v>0</v>
      </c>
      <c r="FJT20" s="300">
        <f t="shared" si="69"/>
        <v>0</v>
      </c>
      <c r="FJU20" s="300">
        <f t="shared" si="69"/>
        <v>0</v>
      </c>
      <c r="FJV20" s="300">
        <f t="shared" si="69"/>
        <v>0</v>
      </c>
      <c r="FJW20" s="300">
        <f t="shared" si="69"/>
        <v>0</v>
      </c>
      <c r="FJX20" s="300">
        <f t="shared" si="69"/>
        <v>0</v>
      </c>
      <c r="FJY20" s="300">
        <f t="shared" si="69"/>
        <v>0</v>
      </c>
      <c r="FJZ20" s="300">
        <f t="shared" si="69"/>
        <v>0</v>
      </c>
      <c r="FKA20" s="300">
        <f t="shared" si="69"/>
        <v>0</v>
      </c>
      <c r="FKB20" s="300">
        <f t="shared" si="69"/>
        <v>0</v>
      </c>
      <c r="FKC20" s="300">
        <f t="shared" si="69"/>
        <v>0</v>
      </c>
      <c r="FKD20" s="300">
        <f t="shared" si="69"/>
        <v>0</v>
      </c>
      <c r="FKE20" s="300">
        <f t="shared" si="69"/>
        <v>0</v>
      </c>
      <c r="FKF20" s="300">
        <f t="shared" si="69"/>
        <v>0</v>
      </c>
      <c r="FKG20" s="300">
        <f t="shared" si="69"/>
        <v>0</v>
      </c>
      <c r="FKH20" s="300">
        <f t="shared" si="69"/>
        <v>0</v>
      </c>
      <c r="FKI20" s="300">
        <f t="shared" si="69"/>
        <v>0</v>
      </c>
      <c r="FKJ20" s="300">
        <f t="shared" si="69"/>
        <v>0</v>
      </c>
      <c r="FKK20" s="300">
        <f t="shared" si="69"/>
        <v>0</v>
      </c>
      <c r="FKL20" s="300">
        <f t="shared" si="69"/>
        <v>0</v>
      </c>
      <c r="FKM20" s="300">
        <f t="shared" si="69"/>
        <v>0</v>
      </c>
      <c r="FKN20" s="300">
        <f t="shared" si="69"/>
        <v>0</v>
      </c>
      <c r="FKO20" s="300">
        <f t="shared" si="69"/>
        <v>0</v>
      </c>
      <c r="FKP20" s="300">
        <f t="shared" si="69"/>
        <v>0</v>
      </c>
      <c r="FKQ20" s="300">
        <f t="shared" si="69"/>
        <v>0</v>
      </c>
      <c r="FKR20" s="300">
        <f t="shared" si="69"/>
        <v>0</v>
      </c>
      <c r="FKS20" s="300">
        <f t="shared" si="69"/>
        <v>0</v>
      </c>
      <c r="FKT20" s="300">
        <f t="shared" ref="FKT20:FNE20" si="70" xml:space="preserve"> IF( FKT18 = 1, $F10, 0 )</f>
        <v>0</v>
      </c>
      <c r="FKU20" s="300">
        <f t="shared" si="70"/>
        <v>0</v>
      </c>
      <c r="FKV20" s="300">
        <f t="shared" si="70"/>
        <v>0</v>
      </c>
      <c r="FKW20" s="300">
        <f t="shared" si="70"/>
        <v>0</v>
      </c>
      <c r="FKX20" s="300">
        <f t="shared" si="70"/>
        <v>0</v>
      </c>
      <c r="FKY20" s="300">
        <f t="shared" si="70"/>
        <v>0</v>
      </c>
      <c r="FKZ20" s="300">
        <f t="shared" si="70"/>
        <v>0</v>
      </c>
      <c r="FLA20" s="300">
        <f t="shared" si="70"/>
        <v>0</v>
      </c>
      <c r="FLB20" s="300">
        <f t="shared" si="70"/>
        <v>0</v>
      </c>
      <c r="FLC20" s="300">
        <f t="shared" si="70"/>
        <v>0</v>
      </c>
      <c r="FLD20" s="300">
        <f t="shared" si="70"/>
        <v>0</v>
      </c>
      <c r="FLE20" s="300">
        <f t="shared" si="70"/>
        <v>0</v>
      </c>
      <c r="FLF20" s="300">
        <f t="shared" si="70"/>
        <v>0</v>
      </c>
      <c r="FLG20" s="300">
        <f t="shared" si="70"/>
        <v>0</v>
      </c>
      <c r="FLH20" s="300">
        <f t="shared" si="70"/>
        <v>0</v>
      </c>
      <c r="FLI20" s="300">
        <f t="shared" si="70"/>
        <v>0</v>
      </c>
      <c r="FLJ20" s="300">
        <f t="shared" si="70"/>
        <v>0</v>
      </c>
      <c r="FLK20" s="300">
        <f t="shared" si="70"/>
        <v>0</v>
      </c>
      <c r="FLL20" s="300">
        <f t="shared" si="70"/>
        <v>0</v>
      </c>
      <c r="FLM20" s="300">
        <f t="shared" si="70"/>
        <v>0</v>
      </c>
      <c r="FLN20" s="300">
        <f t="shared" si="70"/>
        <v>0</v>
      </c>
      <c r="FLO20" s="300">
        <f t="shared" si="70"/>
        <v>0</v>
      </c>
      <c r="FLP20" s="300">
        <f t="shared" si="70"/>
        <v>0</v>
      </c>
      <c r="FLQ20" s="300">
        <f t="shared" si="70"/>
        <v>0</v>
      </c>
      <c r="FLR20" s="300">
        <f t="shared" si="70"/>
        <v>0</v>
      </c>
      <c r="FLS20" s="300">
        <f t="shared" si="70"/>
        <v>0</v>
      </c>
      <c r="FLT20" s="300">
        <f t="shared" si="70"/>
        <v>0</v>
      </c>
      <c r="FLU20" s="300">
        <f t="shared" si="70"/>
        <v>0</v>
      </c>
      <c r="FLV20" s="300">
        <f t="shared" si="70"/>
        <v>0</v>
      </c>
      <c r="FLW20" s="300">
        <f t="shared" si="70"/>
        <v>0</v>
      </c>
      <c r="FLX20" s="300">
        <f t="shared" si="70"/>
        <v>0</v>
      </c>
      <c r="FLY20" s="300">
        <f t="shared" si="70"/>
        <v>0</v>
      </c>
      <c r="FLZ20" s="300">
        <f t="shared" si="70"/>
        <v>0</v>
      </c>
      <c r="FMA20" s="300">
        <f t="shared" si="70"/>
        <v>0</v>
      </c>
      <c r="FMB20" s="300">
        <f t="shared" si="70"/>
        <v>0</v>
      </c>
      <c r="FMC20" s="300">
        <f t="shared" si="70"/>
        <v>0</v>
      </c>
      <c r="FMD20" s="300">
        <f t="shared" si="70"/>
        <v>0</v>
      </c>
      <c r="FME20" s="300">
        <f t="shared" si="70"/>
        <v>0</v>
      </c>
      <c r="FMF20" s="300">
        <f t="shared" si="70"/>
        <v>0</v>
      </c>
      <c r="FMG20" s="300">
        <f t="shared" si="70"/>
        <v>0</v>
      </c>
      <c r="FMH20" s="300">
        <f t="shared" si="70"/>
        <v>0</v>
      </c>
      <c r="FMI20" s="300">
        <f t="shared" si="70"/>
        <v>0</v>
      </c>
      <c r="FMJ20" s="300">
        <f t="shared" si="70"/>
        <v>0</v>
      </c>
      <c r="FMK20" s="300">
        <f t="shared" si="70"/>
        <v>0</v>
      </c>
      <c r="FML20" s="300">
        <f t="shared" si="70"/>
        <v>0</v>
      </c>
      <c r="FMM20" s="300">
        <f t="shared" si="70"/>
        <v>0</v>
      </c>
      <c r="FMN20" s="300">
        <f t="shared" si="70"/>
        <v>0</v>
      </c>
      <c r="FMO20" s="300">
        <f t="shared" si="70"/>
        <v>0</v>
      </c>
      <c r="FMP20" s="300">
        <f t="shared" si="70"/>
        <v>0</v>
      </c>
      <c r="FMQ20" s="300">
        <f t="shared" si="70"/>
        <v>0</v>
      </c>
      <c r="FMR20" s="300">
        <f t="shared" si="70"/>
        <v>0</v>
      </c>
      <c r="FMS20" s="300">
        <f t="shared" si="70"/>
        <v>0</v>
      </c>
      <c r="FMT20" s="300">
        <f t="shared" si="70"/>
        <v>0</v>
      </c>
      <c r="FMU20" s="300">
        <f t="shared" si="70"/>
        <v>0</v>
      </c>
      <c r="FMV20" s="300">
        <f t="shared" si="70"/>
        <v>0</v>
      </c>
      <c r="FMW20" s="300">
        <f t="shared" si="70"/>
        <v>0</v>
      </c>
      <c r="FMX20" s="300">
        <f t="shared" si="70"/>
        <v>0</v>
      </c>
      <c r="FMY20" s="300">
        <f t="shared" si="70"/>
        <v>0</v>
      </c>
      <c r="FMZ20" s="300">
        <f t="shared" si="70"/>
        <v>0</v>
      </c>
      <c r="FNA20" s="300">
        <f t="shared" si="70"/>
        <v>0</v>
      </c>
      <c r="FNB20" s="300">
        <f t="shared" si="70"/>
        <v>0</v>
      </c>
      <c r="FNC20" s="300">
        <f t="shared" si="70"/>
        <v>0</v>
      </c>
      <c r="FND20" s="300">
        <f t="shared" si="70"/>
        <v>0</v>
      </c>
      <c r="FNE20" s="300">
        <f t="shared" si="70"/>
        <v>0</v>
      </c>
      <c r="FNF20" s="300">
        <f t="shared" ref="FNF20:FPQ20" si="71" xml:space="preserve"> IF( FNF18 = 1, $F10, 0 )</f>
        <v>0</v>
      </c>
      <c r="FNG20" s="300">
        <f t="shared" si="71"/>
        <v>0</v>
      </c>
      <c r="FNH20" s="300">
        <f t="shared" si="71"/>
        <v>0</v>
      </c>
      <c r="FNI20" s="300">
        <f t="shared" si="71"/>
        <v>0</v>
      </c>
      <c r="FNJ20" s="300">
        <f t="shared" si="71"/>
        <v>0</v>
      </c>
      <c r="FNK20" s="300">
        <f t="shared" si="71"/>
        <v>0</v>
      </c>
      <c r="FNL20" s="300">
        <f t="shared" si="71"/>
        <v>0</v>
      </c>
      <c r="FNM20" s="300">
        <f t="shared" si="71"/>
        <v>0</v>
      </c>
      <c r="FNN20" s="300">
        <f t="shared" si="71"/>
        <v>0</v>
      </c>
      <c r="FNO20" s="300">
        <f t="shared" si="71"/>
        <v>0</v>
      </c>
      <c r="FNP20" s="300">
        <f t="shared" si="71"/>
        <v>0</v>
      </c>
      <c r="FNQ20" s="300">
        <f t="shared" si="71"/>
        <v>0</v>
      </c>
      <c r="FNR20" s="300">
        <f t="shared" si="71"/>
        <v>0</v>
      </c>
      <c r="FNS20" s="300">
        <f t="shared" si="71"/>
        <v>0</v>
      </c>
      <c r="FNT20" s="300">
        <f t="shared" si="71"/>
        <v>0</v>
      </c>
      <c r="FNU20" s="300">
        <f t="shared" si="71"/>
        <v>0</v>
      </c>
      <c r="FNV20" s="300">
        <f t="shared" si="71"/>
        <v>0</v>
      </c>
      <c r="FNW20" s="300">
        <f t="shared" si="71"/>
        <v>0</v>
      </c>
      <c r="FNX20" s="300">
        <f t="shared" si="71"/>
        <v>0</v>
      </c>
      <c r="FNY20" s="300">
        <f t="shared" si="71"/>
        <v>0</v>
      </c>
      <c r="FNZ20" s="300">
        <f t="shared" si="71"/>
        <v>0</v>
      </c>
      <c r="FOA20" s="300">
        <f t="shared" si="71"/>
        <v>0</v>
      </c>
      <c r="FOB20" s="300">
        <f t="shared" si="71"/>
        <v>0</v>
      </c>
      <c r="FOC20" s="300">
        <f t="shared" si="71"/>
        <v>0</v>
      </c>
      <c r="FOD20" s="300">
        <f t="shared" si="71"/>
        <v>0</v>
      </c>
      <c r="FOE20" s="300">
        <f t="shared" si="71"/>
        <v>0</v>
      </c>
      <c r="FOF20" s="300">
        <f t="shared" si="71"/>
        <v>0</v>
      </c>
      <c r="FOG20" s="300">
        <f t="shared" si="71"/>
        <v>0</v>
      </c>
      <c r="FOH20" s="300">
        <f t="shared" si="71"/>
        <v>0</v>
      </c>
      <c r="FOI20" s="300">
        <f t="shared" si="71"/>
        <v>0</v>
      </c>
      <c r="FOJ20" s="300">
        <f t="shared" si="71"/>
        <v>0</v>
      </c>
      <c r="FOK20" s="300">
        <f t="shared" si="71"/>
        <v>0</v>
      </c>
      <c r="FOL20" s="300">
        <f t="shared" si="71"/>
        <v>0</v>
      </c>
      <c r="FOM20" s="300">
        <f t="shared" si="71"/>
        <v>0</v>
      </c>
      <c r="FON20" s="300">
        <f t="shared" si="71"/>
        <v>0</v>
      </c>
      <c r="FOO20" s="300">
        <f t="shared" si="71"/>
        <v>0</v>
      </c>
      <c r="FOP20" s="300">
        <f t="shared" si="71"/>
        <v>0</v>
      </c>
      <c r="FOQ20" s="300">
        <f t="shared" si="71"/>
        <v>0</v>
      </c>
      <c r="FOR20" s="300">
        <f t="shared" si="71"/>
        <v>0</v>
      </c>
      <c r="FOS20" s="300">
        <f t="shared" si="71"/>
        <v>0</v>
      </c>
      <c r="FOT20" s="300">
        <f t="shared" si="71"/>
        <v>0</v>
      </c>
      <c r="FOU20" s="300">
        <f t="shared" si="71"/>
        <v>0</v>
      </c>
      <c r="FOV20" s="300">
        <f t="shared" si="71"/>
        <v>0</v>
      </c>
      <c r="FOW20" s="300">
        <f t="shared" si="71"/>
        <v>0</v>
      </c>
      <c r="FOX20" s="300">
        <f t="shared" si="71"/>
        <v>0</v>
      </c>
      <c r="FOY20" s="300">
        <f t="shared" si="71"/>
        <v>0</v>
      </c>
      <c r="FOZ20" s="300">
        <f t="shared" si="71"/>
        <v>0</v>
      </c>
      <c r="FPA20" s="300">
        <f t="shared" si="71"/>
        <v>0</v>
      </c>
      <c r="FPB20" s="300">
        <f t="shared" si="71"/>
        <v>0</v>
      </c>
      <c r="FPC20" s="300">
        <f t="shared" si="71"/>
        <v>0</v>
      </c>
      <c r="FPD20" s="300">
        <f t="shared" si="71"/>
        <v>0</v>
      </c>
      <c r="FPE20" s="300">
        <f t="shared" si="71"/>
        <v>0</v>
      </c>
      <c r="FPF20" s="300">
        <f t="shared" si="71"/>
        <v>0</v>
      </c>
      <c r="FPG20" s="300">
        <f t="shared" si="71"/>
        <v>0</v>
      </c>
      <c r="FPH20" s="300">
        <f t="shared" si="71"/>
        <v>0</v>
      </c>
      <c r="FPI20" s="300">
        <f t="shared" si="71"/>
        <v>0</v>
      </c>
      <c r="FPJ20" s="300">
        <f t="shared" si="71"/>
        <v>0</v>
      </c>
      <c r="FPK20" s="300">
        <f t="shared" si="71"/>
        <v>0</v>
      </c>
      <c r="FPL20" s="300">
        <f t="shared" si="71"/>
        <v>0</v>
      </c>
      <c r="FPM20" s="300">
        <f t="shared" si="71"/>
        <v>0</v>
      </c>
      <c r="FPN20" s="300">
        <f t="shared" si="71"/>
        <v>0</v>
      </c>
      <c r="FPO20" s="300">
        <f t="shared" si="71"/>
        <v>0</v>
      </c>
      <c r="FPP20" s="300">
        <f t="shared" si="71"/>
        <v>0</v>
      </c>
      <c r="FPQ20" s="300">
        <f t="shared" si="71"/>
        <v>0</v>
      </c>
      <c r="FPR20" s="300">
        <f t="shared" ref="FPR20:FSC20" si="72" xml:space="preserve"> IF( FPR18 = 1, $F10, 0 )</f>
        <v>0</v>
      </c>
      <c r="FPS20" s="300">
        <f t="shared" si="72"/>
        <v>0</v>
      </c>
      <c r="FPT20" s="300">
        <f t="shared" si="72"/>
        <v>0</v>
      </c>
      <c r="FPU20" s="300">
        <f t="shared" si="72"/>
        <v>0</v>
      </c>
      <c r="FPV20" s="300">
        <f t="shared" si="72"/>
        <v>0</v>
      </c>
      <c r="FPW20" s="300">
        <f t="shared" si="72"/>
        <v>0</v>
      </c>
      <c r="FPX20" s="300">
        <f t="shared" si="72"/>
        <v>0</v>
      </c>
      <c r="FPY20" s="300">
        <f t="shared" si="72"/>
        <v>0</v>
      </c>
      <c r="FPZ20" s="300">
        <f t="shared" si="72"/>
        <v>0</v>
      </c>
      <c r="FQA20" s="300">
        <f t="shared" si="72"/>
        <v>0</v>
      </c>
      <c r="FQB20" s="300">
        <f t="shared" si="72"/>
        <v>0</v>
      </c>
      <c r="FQC20" s="300">
        <f t="shared" si="72"/>
        <v>0</v>
      </c>
      <c r="FQD20" s="300">
        <f t="shared" si="72"/>
        <v>0</v>
      </c>
      <c r="FQE20" s="300">
        <f t="shared" si="72"/>
        <v>0</v>
      </c>
      <c r="FQF20" s="300">
        <f t="shared" si="72"/>
        <v>0</v>
      </c>
      <c r="FQG20" s="300">
        <f t="shared" si="72"/>
        <v>0</v>
      </c>
      <c r="FQH20" s="300">
        <f t="shared" si="72"/>
        <v>0</v>
      </c>
      <c r="FQI20" s="300">
        <f t="shared" si="72"/>
        <v>0</v>
      </c>
      <c r="FQJ20" s="300">
        <f t="shared" si="72"/>
        <v>0</v>
      </c>
      <c r="FQK20" s="300">
        <f t="shared" si="72"/>
        <v>0</v>
      </c>
      <c r="FQL20" s="300">
        <f t="shared" si="72"/>
        <v>0</v>
      </c>
      <c r="FQM20" s="300">
        <f t="shared" si="72"/>
        <v>0</v>
      </c>
      <c r="FQN20" s="300">
        <f t="shared" si="72"/>
        <v>0</v>
      </c>
      <c r="FQO20" s="300">
        <f t="shared" si="72"/>
        <v>0</v>
      </c>
      <c r="FQP20" s="300">
        <f t="shared" si="72"/>
        <v>0</v>
      </c>
      <c r="FQQ20" s="300">
        <f t="shared" si="72"/>
        <v>0</v>
      </c>
      <c r="FQR20" s="300">
        <f t="shared" si="72"/>
        <v>0</v>
      </c>
      <c r="FQS20" s="300">
        <f t="shared" si="72"/>
        <v>0</v>
      </c>
      <c r="FQT20" s="300">
        <f t="shared" si="72"/>
        <v>0</v>
      </c>
      <c r="FQU20" s="300">
        <f t="shared" si="72"/>
        <v>0</v>
      </c>
      <c r="FQV20" s="300">
        <f t="shared" si="72"/>
        <v>0</v>
      </c>
      <c r="FQW20" s="300">
        <f t="shared" si="72"/>
        <v>0</v>
      </c>
      <c r="FQX20" s="300">
        <f t="shared" si="72"/>
        <v>0</v>
      </c>
      <c r="FQY20" s="300">
        <f t="shared" si="72"/>
        <v>0</v>
      </c>
      <c r="FQZ20" s="300">
        <f t="shared" si="72"/>
        <v>0</v>
      </c>
      <c r="FRA20" s="300">
        <f t="shared" si="72"/>
        <v>0</v>
      </c>
      <c r="FRB20" s="300">
        <f t="shared" si="72"/>
        <v>0</v>
      </c>
      <c r="FRC20" s="300">
        <f t="shared" si="72"/>
        <v>0</v>
      </c>
      <c r="FRD20" s="300">
        <f t="shared" si="72"/>
        <v>0</v>
      </c>
      <c r="FRE20" s="300">
        <f t="shared" si="72"/>
        <v>0</v>
      </c>
      <c r="FRF20" s="300">
        <f t="shared" si="72"/>
        <v>0</v>
      </c>
      <c r="FRG20" s="300">
        <f t="shared" si="72"/>
        <v>0</v>
      </c>
      <c r="FRH20" s="300">
        <f t="shared" si="72"/>
        <v>0</v>
      </c>
      <c r="FRI20" s="300">
        <f t="shared" si="72"/>
        <v>0</v>
      </c>
      <c r="FRJ20" s="300">
        <f t="shared" si="72"/>
        <v>0</v>
      </c>
      <c r="FRK20" s="300">
        <f t="shared" si="72"/>
        <v>0</v>
      </c>
      <c r="FRL20" s="300">
        <f t="shared" si="72"/>
        <v>0</v>
      </c>
      <c r="FRM20" s="300">
        <f t="shared" si="72"/>
        <v>0</v>
      </c>
      <c r="FRN20" s="300">
        <f t="shared" si="72"/>
        <v>0</v>
      </c>
      <c r="FRO20" s="300">
        <f t="shared" si="72"/>
        <v>0</v>
      </c>
      <c r="FRP20" s="300">
        <f t="shared" si="72"/>
        <v>0</v>
      </c>
      <c r="FRQ20" s="300">
        <f t="shared" si="72"/>
        <v>0</v>
      </c>
      <c r="FRR20" s="300">
        <f t="shared" si="72"/>
        <v>0</v>
      </c>
      <c r="FRS20" s="300">
        <f t="shared" si="72"/>
        <v>0</v>
      </c>
      <c r="FRT20" s="300">
        <f t="shared" si="72"/>
        <v>0</v>
      </c>
      <c r="FRU20" s="300">
        <f t="shared" si="72"/>
        <v>0</v>
      </c>
      <c r="FRV20" s="300">
        <f t="shared" si="72"/>
        <v>0</v>
      </c>
      <c r="FRW20" s="300">
        <f t="shared" si="72"/>
        <v>0</v>
      </c>
      <c r="FRX20" s="300">
        <f t="shared" si="72"/>
        <v>0</v>
      </c>
      <c r="FRY20" s="300">
        <f t="shared" si="72"/>
        <v>0</v>
      </c>
      <c r="FRZ20" s="300">
        <f t="shared" si="72"/>
        <v>0</v>
      </c>
      <c r="FSA20" s="300">
        <f t="shared" si="72"/>
        <v>0</v>
      </c>
      <c r="FSB20" s="300">
        <f t="shared" si="72"/>
        <v>0</v>
      </c>
      <c r="FSC20" s="300">
        <f t="shared" si="72"/>
        <v>0</v>
      </c>
      <c r="FSD20" s="300">
        <f t="shared" ref="FSD20:FUO20" si="73" xml:space="preserve"> IF( FSD18 = 1, $F10, 0 )</f>
        <v>0</v>
      </c>
      <c r="FSE20" s="300">
        <f t="shared" si="73"/>
        <v>0</v>
      </c>
      <c r="FSF20" s="300">
        <f t="shared" si="73"/>
        <v>0</v>
      </c>
      <c r="FSG20" s="300">
        <f t="shared" si="73"/>
        <v>0</v>
      </c>
      <c r="FSH20" s="300">
        <f t="shared" si="73"/>
        <v>0</v>
      </c>
      <c r="FSI20" s="300">
        <f t="shared" si="73"/>
        <v>0</v>
      </c>
      <c r="FSJ20" s="300">
        <f t="shared" si="73"/>
        <v>0</v>
      </c>
      <c r="FSK20" s="300">
        <f t="shared" si="73"/>
        <v>0</v>
      </c>
      <c r="FSL20" s="300">
        <f t="shared" si="73"/>
        <v>0</v>
      </c>
      <c r="FSM20" s="300">
        <f t="shared" si="73"/>
        <v>0</v>
      </c>
      <c r="FSN20" s="300">
        <f t="shared" si="73"/>
        <v>0</v>
      </c>
      <c r="FSO20" s="300">
        <f t="shared" si="73"/>
        <v>0</v>
      </c>
      <c r="FSP20" s="300">
        <f t="shared" si="73"/>
        <v>0</v>
      </c>
      <c r="FSQ20" s="300">
        <f t="shared" si="73"/>
        <v>0</v>
      </c>
      <c r="FSR20" s="300">
        <f t="shared" si="73"/>
        <v>0</v>
      </c>
      <c r="FSS20" s="300">
        <f t="shared" si="73"/>
        <v>0</v>
      </c>
      <c r="FST20" s="300">
        <f t="shared" si="73"/>
        <v>0</v>
      </c>
      <c r="FSU20" s="300">
        <f t="shared" si="73"/>
        <v>0</v>
      </c>
      <c r="FSV20" s="300">
        <f t="shared" si="73"/>
        <v>0</v>
      </c>
      <c r="FSW20" s="300">
        <f t="shared" si="73"/>
        <v>0</v>
      </c>
      <c r="FSX20" s="300">
        <f t="shared" si="73"/>
        <v>0</v>
      </c>
      <c r="FSY20" s="300">
        <f t="shared" si="73"/>
        <v>0</v>
      </c>
      <c r="FSZ20" s="300">
        <f t="shared" si="73"/>
        <v>0</v>
      </c>
      <c r="FTA20" s="300">
        <f t="shared" si="73"/>
        <v>0</v>
      </c>
      <c r="FTB20" s="300">
        <f t="shared" si="73"/>
        <v>0</v>
      </c>
      <c r="FTC20" s="300">
        <f t="shared" si="73"/>
        <v>0</v>
      </c>
      <c r="FTD20" s="300">
        <f t="shared" si="73"/>
        <v>0</v>
      </c>
      <c r="FTE20" s="300">
        <f t="shared" si="73"/>
        <v>0</v>
      </c>
      <c r="FTF20" s="300">
        <f t="shared" si="73"/>
        <v>0</v>
      </c>
      <c r="FTG20" s="300">
        <f t="shared" si="73"/>
        <v>0</v>
      </c>
      <c r="FTH20" s="300">
        <f t="shared" si="73"/>
        <v>0</v>
      </c>
      <c r="FTI20" s="300">
        <f t="shared" si="73"/>
        <v>0</v>
      </c>
      <c r="FTJ20" s="300">
        <f t="shared" si="73"/>
        <v>0</v>
      </c>
      <c r="FTK20" s="300">
        <f t="shared" si="73"/>
        <v>0</v>
      </c>
      <c r="FTL20" s="300">
        <f t="shared" si="73"/>
        <v>0</v>
      </c>
      <c r="FTM20" s="300">
        <f t="shared" si="73"/>
        <v>0</v>
      </c>
      <c r="FTN20" s="300">
        <f t="shared" si="73"/>
        <v>0</v>
      </c>
      <c r="FTO20" s="300">
        <f t="shared" si="73"/>
        <v>0</v>
      </c>
      <c r="FTP20" s="300">
        <f t="shared" si="73"/>
        <v>0</v>
      </c>
      <c r="FTQ20" s="300">
        <f t="shared" si="73"/>
        <v>0</v>
      </c>
      <c r="FTR20" s="300">
        <f t="shared" si="73"/>
        <v>0</v>
      </c>
      <c r="FTS20" s="300">
        <f t="shared" si="73"/>
        <v>0</v>
      </c>
      <c r="FTT20" s="300">
        <f t="shared" si="73"/>
        <v>0</v>
      </c>
      <c r="FTU20" s="300">
        <f t="shared" si="73"/>
        <v>0</v>
      </c>
      <c r="FTV20" s="300">
        <f t="shared" si="73"/>
        <v>0</v>
      </c>
      <c r="FTW20" s="300">
        <f t="shared" si="73"/>
        <v>0</v>
      </c>
      <c r="FTX20" s="300">
        <f t="shared" si="73"/>
        <v>0</v>
      </c>
      <c r="FTY20" s="300">
        <f t="shared" si="73"/>
        <v>0</v>
      </c>
      <c r="FTZ20" s="300">
        <f t="shared" si="73"/>
        <v>0</v>
      </c>
      <c r="FUA20" s="300">
        <f t="shared" si="73"/>
        <v>0</v>
      </c>
      <c r="FUB20" s="300">
        <f t="shared" si="73"/>
        <v>0</v>
      </c>
      <c r="FUC20" s="300">
        <f t="shared" si="73"/>
        <v>0</v>
      </c>
      <c r="FUD20" s="300">
        <f t="shared" si="73"/>
        <v>0</v>
      </c>
      <c r="FUE20" s="300">
        <f t="shared" si="73"/>
        <v>0</v>
      </c>
      <c r="FUF20" s="300">
        <f t="shared" si="73"/>
        <v>0</v>
      </c>
      <c r="FUG20" s="300">
        <f t="shared" si="73"/>
        <v>0</v>
      </c>
      <c r="FUH20" s="300">
        <f t="shared" si="73"/>
        <v>0</v>
      </c>
      <c r="FUI20" s="300">
        <f t="shared" si="73"/>
        <v>0</v>
      </c>
      <c r="FUJ20" s="300">
        <f t="shared" si="73"/>
        <v>0</v>
      </c>
      <c r="FUK20" s="300">
        <f t="shared" si="73"/>
        <v>0</v>
      </c>
      <c r="FUL20" s="300">
        <f t="shared" si="73"/>
        <v>0</v>
      </c>
      <c r="FUM20" s="300">
        <f t="shared" si="73"/>
        <v>0</v>
      </c>
      <c r="FUN20" s="300">
        <f t="shared" si="73"/>
        <v>0</v>
      </c>
      <c r="FUO20" s="300">
        <f t="shared" si="73"/>
        <v>0</v>
      </c>
      <c r="FUP20" s="300">
        <f t="shared" ref="FUP20:FXA20" si="74" xml:space="preserve"> IF( FUP18 = 1, $F10, 0 )</f>
        <v>0</v>
      </c>
      <c r="FUQ20" s="300">
        <f t="shared" si="74"/>
        <v>0</v>
      </c>
      <c r="FUR20" s="300">
        <f t="shared" si="74"/>
        <v>0</v>
      </c>
      <c r="FUS20" s="300">
        <f t="shared" si="74"/>
        <v>0</v>
      </c>
      <c r="FUT20" s="300">
        <f t="shared" si="74"/>
        <v>0</v>
      </c>
      <c r="FUU20" s="300">
        <f t="shared" si="74"/>
        <v>0</v>
      </c>
      <c r="FUV20" s="300">
        <f t="shared" si="74"/>
        <v>0</v>
      </c>
      <c r="FUW20" s="300">
        <f t="shared" si="74"/>
        <v>0</v>
      </c>
      <c r="FUX20" s="300">
        <f t="shared" si="74"/>
        <v>0</v>
      </c>
      <c r="FUY20" s="300">
        <f t="shared" si="74"/>
        <v>0</v>
      </c>
      <c r="FUZ20" s="300">
        <f t="shared" si="74"/>
        <v>0</v>
      </c>
      <c r="FVA20" s="300">
        <f t="shared" si="74"/>
        <v>0</v>
      </c>
      <c r="FVB20" s="300">
        <f t="shared" si="74"/>
        <v>0</v>
      </c>
      <c r="FVC20" s="300">
        <f t="shared" si="74"/>
        <v>0</v>
      </c>
      <c r="FVD20" s="300">
        <f t="shared" si="74"/>
        <v>0</v>
      </c>
      <c r="FVE20" s="300">
        <f t="shared" si="74"/>
        <v>0</v>
      </c>
      <c r="FVF20" s="300">
        <f t="shared" si="74"/>
        <v>0</v>
      </c>
      <c r="FVG20" s="300">
        <f t="shared" si="74"/>
        <v>0</v>
      </c>
      <c r="FVH20" s="300">
        <f t="shared" si="74"/>
        <v>0</v>
      </c>
      <c r="FVI20" s="300">
        <f t="shared" si="74"/>
        <v>0</v>
      </c>
      <c r="FVJ20" s="300">
        <f t="shared" si="74"/>
        <v>0</v>
      </c>
      <c r="FVK20" s="300">
        <f t="shared" si="74"/>
        <v>0</v>
      </c>
      <c r="FVL20" s="300">
        <f t="shared" si="74"/>
        <v>0</v>
      </c>
      <c r="FVM20" s="300">
        <f t="shared" si="74"/>
        <v>0</v>
      </c>
      <c r="FVN20" s="300">
        <f t="shared" si="74"/>
        <v>0</v>
      </c>
      <c r="FVO20" s="300">
        <f t="shared" si="74"/>
        <v>0</v>
      </c>
      <c r="FVP20" s="300">
        <f t="shared" si="74"/>
        <v>0</v>
      </c>
      <c r="FVQ20" s="300">
        <f t="shared" si="74"/>
        <v>0</v>
      </c>
      <c r="FVR20" s="300">
        <f t="shared" si="74"/>
        <v>0</v>
      </c>
      <c r="FVS20" s="300">
        <f t="shared" si="74"/>
        <v>0</v>
      </c>
      <c r="FVT20" s="300">
        <f t="shared" si="74"/>
        <v>0</v>
      </c>
      <c r="FVU20" s="300">
        <f t="shared" si="74"/>
        <v>0</v>
      </c>
      <c r="FVV20" s="300">
        <f t="shared" si="74"/>
        <v>0</v>
      </c>
      <c r="FVW20" s="300">
        <f t="shared" si="74"/>
        <v>0</v>
      </c>
      <c r="FVX20" s="300">
        <f t="shared" si="74"/>
        <v>0</v>
      </c>
      <c r="FVY20" s="300">
        <f t="shared" si="74"/>
        <v>0</v>
      </c>
      <c r="FVZ20" s="300">
        <f t="shared" si="74"/>
        <v>0</v>
      </c>
      <c r="FWA20" s="300">
        <f t="shared" si="74"/>
        <v>0</v>
      </c>
      <c r="FWB20" s="300">
        <f t="shared" si="74"/>
        <v>0</v>
      </c>
      <c r="FWC20" s="300">
        <f t="shared" si="74"/>
        <v>0</v>
      </c>
      <c r="FWD20" s="300">
        <f t="shared" si="74"/>
        <v>0</v>
      </c>
      <c r="FWE20" s="300">
        <f t="shared" si="74"/>
        <v>0</v>
      </c>
      <c r="FWF20" s="300">
        <f t="shared" si="74"/>
        <v>0</v>
      </c>
      <c r="FWG20" s="300">
        <f t="shared" si="74"/>
        <v>0</v>
      </c>
      <c r="FWH20" s="300">
        <f t="shared" si="74"/>
        <v>0</v>
      </c>
      <c r="FWI20" s="300">
        <f t="shared" si="74"/>
        <v>0</v>
      </c>
      <c r="FWJ20" s="300">
        <f t="shared" si="74"/>
        <v>0</v>
      </c>
      <c r="FWK20" s="300">
        <f t="shared" si="74"/>
        <v>0</v>
      </c>
      <c r="FWL20" s="300">
        <f t="shared" si="74"/>
        <v>0</v>
      </c>
      <c r="FWM20" s="300">
        <f t="shared" si="74"/>
        <v>0</v>
      </c>
      <c r="FWN20" s="300">
        <f t="shared" si="74"/>
        <v>0</v>
      </c>
      <c r="FWO20" s="300">
        <f t="shared" si="74"/>
        <v>0</v>
      </c>
      <c r="FWP20" s="300">
        <f t="shared" si="74"/>
        <v>0</v>
      </c>
      <c r="FWQ20" s="300">
        <f t="shared" si="74"/>
        <v>0</v>
      </c>
      <c r="FWR20" s="300">
        <f t="shared" si="74"/>
        <v>0</v>
      </c>
      <c r="FWS20" s="300">
        <f t="shared" si="74"/>
        <v>0</v>
      </c>
      <c r="FWT20" s="300">
        <f t="shared" si="74"/>
        <v>0</v>
      </c>
      <c r="FWU20" s="300">
        <f t="shared" si="74"/>
        <v>0</v>
      </c>
      <c r="FWV20" s="300">
        <f t="shared" si="74"/>
        <v>0</v>
      </c>
      <c r="FWW20" s="300">
        <f t="shared" si="74"/>
        <v>0</v>
      </c>
      <c r="FWX20" s="300">
        <f t="shared" si="74"/>
        <v>0</v>
      </c>
      <c r="FWY20" s="300">
        <f t="shared" si="74"/>
        <v>0</v>
      </c>
      <c r="FWZ20" s="300">
        <f t="shared" si="74"/>
        <v>0</v>
      </c>
      <c r="FXA20" s="300">
        <f t="shared" si="74"/>
        <v>0</v>
      </c>
      <c r="FXB20" s="300">
        <f t="shared" ref="FXB20:FZM20" si="75" xml:space="preserve"> IF( FXB18 = 1, $F10, 0 )</f>
        <v>0</v>
      </c>
      <c r="FXC20" s="300">
        <f t="shared" si="75"/>
        <v>0</v>
      </c>
      <c r="FXD20" s="300">
        <f t="shared" si="75"/>
        <v>0</v>
      </c>
      <c r="FXE20" s="300">
        <f t="shared" si="75"/>
        <v>0</v>
      </c>
      <c r="FXF20" s="300">
        <f t="shared" si="75"/>
        <v>0</v>
      </c>
      <c r="FXG20" s="300">
        <f t="shared" si="75"/>
        <v>0</v>
      </c>
      <c r="FXH20" s="300">
        <f t="shared" si="75"/>
        <v>0</v>
      </c>
      <c r="FXI20" s="300">
        <f t="shared" si="75"/>
        <v>0</v>
      </c>
      <c r="FXJ20" s="300">
        <f t="shared" si="75"/>
        <v>0</v>
      </c>
      <c r="FXK20" s="300">
        <f t="shared" si="75"/>
        <v>0</v>
      </c>
      <c r="FXL20" s="300">
        <f t="shared" si="75"/>
        <v>0</v>
      </c>
      <c r="FXM20" s="300">
        <f t="shared" si="75"/>
        <v>0</v>
      </c>
      <c r="FXN20" s="300">
        <f t="shared" si="75"/>
        <v>0</v>
      </c>
      <c r="FXO20" s="300">
        <f t="shared" si="75"/>
        <v>0</v>
      </c>
      <c r="FXP20" s="300">
        <f t="shared" si="75"/>
        <v>0</v>
      </c>
      <c r="FXQ20" s="300">
        <f t="shared" si="75"/>
        <v>0</v>
      </c>
      <c r="FXR20" s="300">
        <f t="shared" si="75"/>
        <v>0</v>
      </c>
      <c r="FXS20" s="300">
        <f t="shared" si="75"/>
        <v>0</v>
      </c>
      <c r="FXT20" s="300">
        <f t="shared" si="75"/>
        <v>0</v>
      </c>
      <c r="FXU20" s="300">
        <f t="shared" si="75"/>
        <v>0</v>
      </c>
      <c r="FXV20" s="300">
        <f t="shared" si="75"/>
        <v>0</v>
      </c>
      <c r="FXW20" s="300">
        <f t="shared" si="75"/>
        <v>0</v>
      </c>
      <c r="FXX20" s="300">
        <f t="shared" si="75"/>
        <v>0</v>
      </c>
      <c r="FXY20" s="300">
        <f t="shared" si="75"/>
        <v>0</v>
      </c>
      <c r="FXZ20" s="300">
        <f t="shared" si="75"/>
        <v>0</v>
      </c>
      <c r="FYA20" s="300">
        <f t="shared" si="75"/>
        <v>0</v>
      </c>
      <c r="FYB20" s="300">
        <f t="shared" si="75"/>
        <v>0</v>
      </c>
      <c r="FYC20" s="300">
        <f t="shared" si="75"/>
        <v>0</v>
      </c>
      <c r="FYD20" s="300">
        <f t="shared" si="75"/>
        <v>0</v>
      </c>
      <c r="FYE20" s="300">
        <f t="shared" si="75"/>
        <v>0</v>
      </c>
      <c r="FYF20" s="300">
        <f t="shared" si="75"/>
        <v>0</v>
      </c>
      <c r="FYG20" s="300">
        <f t="shared" si="75"/>
        <v>0</v>
      </c>
      <c r="FYH20" s="300">
        <f t="shared" si="75"/>
        <v>0</v>
      </c>
      <c r="FYI20" s="300">
        <f t="shared" si="75"/>
        <v>0</v>
      </c>
      <c r="FYJ20" s="300">
        <f t="shared" si="75"/>
        <v>0</v>
      </c>
      <c r="FYK20" s="300">
        <f t="shared" si="75"/>
        <v>0</v>
      </c>
      <c r="FYL20" s="300">
        <f t="shared" si="75"/>
        <v>0</v>
      </c>
      <c r="FYM20" s="300">
        <f t="shared" si="75"/>
        <v>0</v>
      </c>
      <c r="FYN20" s="300">
        <f t="shared" si="75"/>
        <v>0</v>
      </c>
      <c r="FYO20" s="300">
        <f t="shared" si="75"/>
        <v>0</v>
      </c>
      <c r="FYP20" s="300">
        <f t="shared" si="75"/>
        <v>0</v>
      </c>
      <c r="FYQ20" s="300">
        <f t="shared" si="75"/>
        <v>0</v>
      </c>
      <c r="FYR20" s="300">
        <f t="shared" si="75"/>
        <v>0</v>
      </c>
      <c r="FYS20" s="300">
        <f t="shared" si="75"/>
        <v>0</v>
      </c>
      <c r="FYT20" s="300">
        <f t="shared" si="75"/>
        <v>0</v>
      </c>
      <c r="FYU20" s="300">
        <f t="shared" si="75"/>
        <v>0</v>
      </c>
      <c r="FYV20" s="300">
        <f t="shared" si="75"/>
        <v>0</v>
      </c>
      <c r="FYW20" s="300">
        <f t="shared" si="75"/>
        <v>0</v>
      </c>
      <c r="FYX20" s="300">
        <f t="shared" si="75"/>
        <v>0</v>
      </c>
      <c r="FYY20" s="300">
        <f t="shared" si="75"/>
        <v>0</v>
      </c>
      <c r="FYZ20" s="300">
        <f t="shared" si="75"/>
        <v>0</v>
      </c>
      <c r="FZA20" s="300">
        <f t="shared" si="75"/>
        <v>0</v>
      </c>
      <c r="FZB20" s="300">
        <f t="shared" si="75"/>
        <v>0</v>
      </c>
      <c r="FZC20" s="300">
        <f t="shared" si="75"/>
        <v>0</v>
      </c>
      <c r="FZD20" s="300">
        <f t="shared" si="75"/>
        <v>0</v>
      </c>
      <c r="FZE20" s="300">
        <f t="shared" si="75"/>
        <v>0</v>
      </c>
      <c r="FZF20" s="300">
        <f t="shared" si="75"/>
        <v>0</v>
      </c>
      <c r="FZG20" s="300">
        <f t="shared" si="75"/>
        <v>0</v>
      </c>
      <c r="FZH20" s="300">
        <f t="shared" si="75"/>
        <v>0</v>
      </c>
      <c r="FZI20" s="300">
        <f t="shared" si="75"/>
        <v>0</v>
      </c>
      <c r="FZJ20" s="300">
        <f t="shared" si="75"/>
        <v>0</v>
      </c>
      <c r="FZK20" s="300">
        <f t="shared" si="75"/>
        <v>0</v>
      </c>
      <c r="FZL20" s="300">
        <f t="shared" si="75"/>
        <v>0</v>
      </c>
      <c r="FZM20" s="300">
        <f t="shared" si="75"/>
        <v>0</v>
      </c>
      <c r="FZN20" s="300">
        <f t="shared" ref="FZN20:GBY20" si="76" xml:space="preserve"> IF( FZN18 = 1, $F10, 0 )</f>
        <v>0</v>
      </c>
      <c r="FZO20" s="300">
        <f t="shared" si="76"/>
        <v>0</v>
      </c>
      <c r="FZP20" s="300">
        <f t="shared" si="76"/>
        <v>0</v>
      </c>
      <c r="FZQ20" s="300">
        <f t="shared" si="76"/>
        <v>0</v>
      </c>
      <c r="FZR20" s="300">
        <f t="shared" si="76"/>
        <v>0</v>
      </c>
      <c r="FZS20" s="300">
        <f t="shared" si="76"/>
        <v>0</v>
      </c>
      <c r="FZT20" s="300">
        <f t="shared" si="76"/>
        <v>0</v>
      </c>
      <c r="FZU20" s="300">
        <f t="shared" si="76"/>
        <v>0</v>
      </c>
      <c r="FZV20" s="300">
        <f t="shared" si="76"/>
        <v>0</v>
      </c>
      <c r="FZW20" s="300">
        <f t="shared" si="76"/>
        <v>0</v>
      </c>
      <c r="FZX20" s="300">
        <f t="shared" si="76"/>
        <v>0</v>
      </c>
      <c r="FZY20" s="300">
        <f t="shared" si="76"/>
        <v>0</v>
      </c>
      <c r="FZZ20" s="300">
        <f t="shared" si="76"/>
        <v>0</v>
      </c>
      <c r="GAA20" s="300">
        <f t="shared" si="76"/>
        <v>0</v>
      </c>
      <c r="GAB20" s="300">
        <f t="shared" si="76"/>
        <v>0</v>
      </c>
      <c r="GAC20" s="300">
        <f t="shared" si="76"/>
        <v>0</v>
      </c>
      <c r="GAD20" s="300">
        <f t="shared" si="76"/>
        <v>0</v>
      </c>
      <c r="GAE20" s="300">
        <f t="shared" si="76"/>
        <v>0</v>
      </c>
      <c r="GAF20" s="300">
        <f t="shared" si="76"/>
        <v>0</v>
      </c>
      <c r="GAG20" s="300">
        <f t="shared" si="76"/>
        <v>0</v>
      </c>
      <c r="GAH20" s="300">
        <f t="shared" si="76"/>
        <v>0</v>
      </c>
      <c r="GAI20" s="300">
        <f t="shared" si="76"/>
        <v>0</v>
      </c>
      <c r="GAJ20" s="300">
        <f t="shared" si="76"/>
        <v>0</v>
      </c>
      <c r="GAK20" s="300">
        <f t="shared" si="76"/>
        <v>0</v>
      </c>
      <c r="GAL20" s="300">
        <f t="shared" si="76"/>
        <v>0</v>
      </c>
      <c r="GAM20" s="300">
        <f t="shared" si="76"/>
        <v>0</v>
      </c>
      <c r="GAN20" s="300">
        <f t="shared" si="76"/>
        <v>0</v>
      </c>
      <c r="GAO20" s="300">
        <f t="shared" si="76"/>
        <v>0</v>
      </c>
      <c r="GAP20" s="300">
        <f t="shared" si="76"/>
        <v>0</v>
      </c>
      <c r="GAQ20" s="300">
        <f t="shared" si="76"/>
        <v>0</v>
      </c>
      <c r="GAR20" s="300">
        <f t="shared" si="76"/>
        <v>0</v>
      </c>
      <c r="GAS20" s="300">
        <f t="shared" si="76"/>
        <v>0</v>
      </c>
      <c r="GAT20" s="300">
        <f t="shared" si="76"/>
        <v>0</v>
      </c>
      <c r="GAU20" s="300">
        <f t="shared" si="76"/>
        <v>0</v>
      </c>
      <c r="GAV20" s="300">
        <f t="shared" si="76"/>
        <v>0</v>
      </c>
      <c r="GAW20" s="300">
        <f t="shared" si="76"/>
        <v>0</v>
      </c>
      <c r="GAX20" s="300">
        <f t="shared" si="76"/>
        <v>0</v>
      </c>
      <c r="GAY20" s="300">
        <f t="shared" si="76"/>
        <v>0</v>
      </c>
      <c r="GAZ20" s="300">
        <f t="shared" si="76"/>
        <v>0</v>
      </c>
      <c r="GBA20" s="300">
        <f t="shared" si="76"/>
        <v>0</v>
      </c>
      <c r="GBB20" s="300">
        <f t="shared" si="76"/>
        <v>0</v>
      </c>
      <c r="GBC20" s="300">
        <f t="shared" si="76"/>
        <v>0</v>
      </c>
      <c r="GBD20" s="300">
        <f t="shared" si="76"/>
        <v>0</v>
      </c>
      <c r="GBE20" s="300">
        <f t="shared" si="76"/>
        <v>0</v>
      </c>
      <c r="GBF20" s="300">
        <f t="shared" si="76"/>
        <v>0</v>
      </c>
      <c r="GBG20" s="300">
        <f t="shared" si="76"/>
        <v>0</v>
      </c>
      <c r="GBH20" s="300">
        <f t="shared" si="76"/>
        <v>0</v>
      </c>
      <c r="GBI20" s="300">
        <f t="shared" si="76"/>
        <v>0</v>
      </c>
      <c r="GBJ20" s="300">
        <f t="shared" si="76"/>
        <v>0</v>
      </c>
      <c r="GBK20" s="300">
        <f t="shared" si="76"/>
        <v>0</v>
      </c>
      <c r="GBL20" s="300">
        <f t="shared" si="76"/>
        <v>0</v>
      </c>
      <c r="GBM20" s="300">
        <f t="shared" si="76"/>
        <v>0</v>
      </c>
      <c r="GBN20" s="300">
        <f t="shared" si="76"/>
        <v>0</v>
      </c>
      <c r="GBO20" s="300">
        <f t="shared" si="76"/>
        <v>0</v>
      </c>
      <c r="GBP20" s="300">
        <f t="shared" si="76"/>
        <v>0</v>
      </c>
      <c r="GBQ20" s="300">
        <f t="shared" si="76"/>
        <v>0</v>
      </c>
      <c r="GBR20" s="300">
        <f t="shared" si="76"/>
        <v>0</v>
      </c>
      <c r="GBS20" s="300">
        <f t="shared" si="76"/>
        <v>0</v>
      </c>
      <c r="GBT20" s="300">
        <f t="shared" si="76"/>
        <v>0</v>
      </c>
      <c r="GBU20" s="300">
        <f t="shared" si="76"/>
        <v>0</v>
      </c>
      <c r="GBV20" s="300">
        <f t="shared" si="76"/>
        <v>0</v>
      </c>
      <c r="GBW20" s="300">
        <f t="shared" si="76"/>
        <v>0</v>
      </c>
      <c r="GBX20" s="300">
        <f t="shared" si="76"/>
        <v>0</v>
      </c>
      <c r="GBY20" s="300">
        <f t="shared" si="76"/>
        <v>0</v>
      </c>
      <c r="GBZ20" s="300">
        <f t="shared" ref="GBZ20:GEK20" si="77" xml:space="preserve"> IF( GBZ18 = 1, $F10, 0 )</f>
        <v>0</v>
      </c>
      <c r="GCA20" s="300">
        <f t="shared" si="77"/>
        <v>0</v>
      </c>
      <c r="GCB20" s="300">
        <f t="shared" si="77"/>
        <v>0</v>
      </c>
      <c r="GCC20" s="300">
        <f t="shared" si="77"/>
        <v>0</v>
      </c>
      <c r="GCD20" s="300">
        <f t="shared" si="77"/>
        <v>0</v>
      </c>
      <c r="GCE20" s="300">
        <f t="shared" si="77"/>
        <v>0</v>
      </c>
      <c r="GCF20" s="300">
        <f t="shared" si="77"/>
        <v>0</v>
      </c>
      <c r="GCG20" s="300">
        <f t="shared" si="77"/>
        <v>0</v>
      </c>
      <c r="GCH20" s="300">
        <f t="shared" si="77"/>
        <v>0</v>
      </c>
      <c r="GCI20" s="300">
        <f t="shared" si="77"/>
        <v>0</v>
      </c>
      <c r="GCJ20" s="300">
        <f t="shared" si="77"/>
        <v>0</v>
      </c>
      <c r="GCK20" s="300">
        <f t="shared" si="77"/>
        <v>0</v>
      </c>
      <c r="GCL20" s="300">
        <f t="shared" si="77"/>
        <v>0</v>
      </c>
      <c r="GCM20" s="300">
        <f t="shared" si="77"/>
        <v>0</v>
      </c>
      <c r="GCN20" s="300">
        <f t="shared" si="77"/>
        <v>0</v>
      </c>
      <c r="GCO20" s="300">
        <f t="shared" si="77"/>
        <v>0</v>
      </c>
      <c r="GCP20" s="300">
        <f t="shared" si="77"/>
        <v>0</v>
      </c>
      <c r="GCQ20" s="300">
        <f t="shared" si="77"/>
        <v>0</v>
      </c>
      <c r="GCR20" s="300">
        <f t="shared" si="77"/>
        <v>0</v>
      </c>
      <c r="GCS20" s="300">
        <f t="shared" si="77"/>
        <v>0</v>
      </c>
      <c r="GCT20" s="300">
        <f t="shared" si="77"/>
        <v>0</v>
      </c>
      <c r="GCU20" s="300">
        <f t="shared" si="77"/>
        <v>0</v>
      </c>
      <c r="GCV20" s="300">
        <f t="shared" si="77"/>
        <v>0</v>
      </c>
      <c r="GCW20" s="300">
        <f t="shared" si="77"/>
        <v>0</v>
      </c>
      <c r="GCX20" s="300">
        <f t="shared" si="77"/>
        <v>0</v>
      </c>
      <c r="GCY20" s="300">
        <f t="shared" si="77"/>
        <v>0</v>
      </c>
      <c r="GCZ20" s="300">
        <f t="shared" si="77"/>
        <v>0</v>
      </c>
      <c r="GDA20" s="300">
        <f t="shared" si="77"/>
        <v>0</v>
      </c>
      <c r="GDB20" s="300">
        <f t="shared" si="77"/>
        <v>0</v>
      </c>
      <c r="GDC20" s="300">
        <f t="shared" si="77"/>
        <v>0</v>
      </c>
      <c r="GDD20" s="300">
        <f t="shared" si="77"/>
        <v>0</v>
      </c>
      <c r="GDE20" s="300">
        <f t="shared" si="77"/>
        <v>0</v>
      </c>
      <c r="GDF20" s="300">
        <f t="shared" si="77"/>
        <v>0</v>
      </c>
      <c r="GDG20" s="300">
        <f t="shared" si="77"/>
        <v>0</v>
      </c>
      <c r="GDH20" s="300">
        <f t="shared" si="77"/>
        <v>0</v>
      </c>
      <c r="GDI20" s="300">
        <f t="shared" si="77"/>
        <v>0</v>
      </c>
      <c r="GDJ20" s="300">
        <f t="shared" si="77"/>
        <v>0</v>
      </c>
      <c r="GDK20" s="300">
        <f t="shared" si="77"/>
        <v>0</v>
      </c>
      <c r="GDL20" s="300">
        <f t="shared" si="77"/>
        <v>0</v>
      </c>
      <c r="GDM20" s="300">
        <f t="shared" si="77"/>
        <v>0</v>
      </c>
      <c r="GDN20" s="300">
        <f t="shared" si="77"/>
        <v>0</v>
      </c>
      <c r="GDO20" s="300">
        <f t="shared" si="77"/>
        <v>0</v>
      </c>
      <c r="GDP20" s="300">
        <f t="shared" si="77"/>
        <v>0</v>
      </c>
      <c r="GDQ20" s="300">
        <f t="shared" si="77"/>
        <v>0</v>
      </c>
      <c r="GDR20" s="300">
        <f t="shared" si="77"/>
        <v>0</v>
      </c>
      <c r="GDS20" s="300">
        <f t="shared" si="77"/>
        <v>0</v>
      </c>
      <c r="GDT20" s="300">
        <f t="shared" si="77"/>
        <v>0</v>
      </c>
      <c r="GDU20" s="300">
        <f t="shared" si="77"/>
        <v>0</v>
      </c>
      <c r="GDV20" s="300">
        <f t="shared" si="77"/>
        <v>0</v>
      </c>
      <c r="GDW20" s="300">
        <f t="shared" si="77"/>
        <v>0</v>
      </c>
      <c r="GDX20" s="300">
        <f t="shared" si="77"/>
        <v>0</v>
      </c>
      <c r="GDY20" s="300">
        <f t="shared" si="77"/>
        <v>0</v>
      </c>
      <c r="GDZ20" s="300">
        <f t="shared" si="77"/>
        <v>0</v>
      </c>
      <c r="GEA20" s="300">
        <f t="shared" si="77"/>
        <v>0</v>
      </c>
      <c r="GEB20" s="300">
        <f t="shared" si="77"/>
        <v>0</v>
      </c>
      <c r="GEC20" s="300">
        <f t="shared" si="77"/>
        <v>0</v>
      </c>
      <c r="GED20" s="300">
        <f t="shared" si="77"/>
        <v>0</v>
      </c>
      <c r="GEE20" s="300">
        <f t="shared" si="77"/>
        <v>0</v>
      </c>
      <c r="GEF20" s="300">
        <f t="shared" si="77"/>
        <v>0</v>
      </c>
      <c r="GEG20" s="300">
        <f t="shared" si="77"/>
        <v>0</v>
      </c>
      <c r="GEH20" s="300">
        <f t="shared" si="77"/>
        <v>0</v>
      </c>
      <c r="GEI20" s="300">
        <f t="shared" si="77"/>
        <v>0</v>
      </c>
      <c r="GEJ20" s="300">
        <f t="shared" si="77"/>
        <v>0</v>
      </c>
      <c r="GEK20" s="300">
        <f t="shared" si="77"/>
        <v>0</v>
      </c>
      <c r="GEL20" s="300">
        <f t="shared" ref="GEL20:GGW20" si="78" xml:space="preserve"> IF( GEL18 = 1, $F10, 0 )</f>
        <v>0</v>
      </c>
      <c r="GEM20" s="300">
        <f t="shared" si="78"/>
        <v>0</v>
      </c>
      <c r="GEN20" s="300">
        <f t="shared" si="78"/>
        <v>0</v>
      </c>
      <c r="GEO20" s="300">
        <f t="shared" si="78"/>
        <v>0</v>
      </c>
      <c r="GEP20" s="300">
        <f t="shared" si="78"/>
        <v>0</v>
      </c>
      <c r="GEQ20" s="300">
        <f t="shared" si="78"/>
        <v>0</v>
      </c>
      <c r="GER20" s="300">
        <f t="shared" si="78"/>
        <v>0</v>
      </c>
      <c r="GES20" s="300">
        <f t="shared" si="78"/>
        <v>0</v>
      </c>
      <c r="GET20" s="300">
        <f t="shared" si="78"/>
        <v>0</v>
      </c>
      <c r="GEU20" s="300">
        <f t="shared" si="78"/>
        <v>0</v>
      </c>
      <c r="GEV20" s="300">
        <f t="shared" si="78"/>
        <v>0</v>
      </c>
      <c r="GEW20" s="300">
        <f t="shared" si="78"/>
        <v>0</v>
      </c>
      <c r="GEX20" s="300">
        <f t="shared" si="78"/>
        <v>0</v>
      </c>
      <c r="GEY20" s="300">
        <f t="shared" si="78"/>
        <v>0</v>
      </c>
      <c r="GEZ20" s="300">
        <f t="shared" si="78"/>
        <v>0</v>
      </c>
      <c r="GFA20" s="300">
        <f t="shared" si="78"/>
        <v>0</v>
      </c>
      <c r="GFB20" s="300">
        <f t="shared" si="78"/>
        <v>0</v>
      </c>
      <c r="GFC20" s="300">
        <f t="shared" si="78"/>
        <v>0</v>
      </c>
      <c r="GFD20" s="300">
        <f t="shared" si="78"/>
        <v>0</v>
      </c>
      <c r="GFE20" s="300">
        <f t="shared" si="78"/>
        <v>0</v>
      </c>
      <c r="GFF20" s="300">
        <f t="shared" si="78"/>
        <v>0</v>
      </c>
      <c r="GFG20" s="300">
        <f t="shared" si="78"/>
        <v>0</v>
      </c>
      <c r="GFH20" s="300">
        <f t="shared" si="78"/>
        <v>0</v>
      </c>
      <c r="GFI20" s="300">
        <f t="shared" si="78"/>
        <v>0</v>
      </c>
      <c r="GFJ20" s="300">
        <f t="shared" si="78"/>
        <v>0</v>
      </c>
      <c r="GFK20" s="300">
        <f t="shared" si="78"/>
        <v>0</v>
      </c>
      <c r="GFL20" s="300">
        <f t="shared" si="78"/>
        <v>0</v>
      </c>
      <c r="GFM20" s="300">
        <f t="shared" si="78"/>
        <v>0</v>
      </c>
      <c r="GFN20" s="300">
        <f t="shared" si="78"/>
        <v>0</v>
      </c>
      <c r="GFO20" s="300">
        <f t="shared" si="78"/>
        <v>0</v>
      </c>
      <c r="GFP20" s="300">
        <f t="shared" si="78"/>
        <v>0</v>
      </c>
      <c r="GFQ20" s="300">
        <f t="shared" si="78"/>
        <v>0</v>
      </c>
      <c r="GFR20" s="300">
        <f t="shared" si="78"/>
        <v>0</v>
      </c>
      <c r="GFS20" s="300">
        <f t="shared" si="78"/>
        <v>0</v>
      </c>
      <c r="GFT20" s="300">
        <f t="shared" si="78"/>
        <v>0</v>
      </c>
      <c r="GFU20" s="300">
        <f t="shared" si="78"/>
        <v>0</v>
      </c>
      <c r="GFV20" s="300">
        <f t="shared" si="78"/>
        <v>0</v>
      </c>
      <c r="GFW20" s="300">
        <f t="shared" si="78"/>
        <v>0</v>
      </c>
      <c r="GFX20" s="300">
        <f t="shared" si="78"/>
        <v>0</v>
      </c>
      <c r="GFY20" s="300">
        <f t="shared" si="78"/>
        <v>0</v>
      </c>
      <c r="GFZ20" s="300">
        <f t="shared" si="78"/>
        <v>0</v>
      </c>
      <c r="GGA20" s="300">
        <f t="shared" si="78"/>
        <v>0</v>
      </c>
      <c r="GGB20" s="300">
        <f t="shared" si="78"/>
        <v>0</v>
      </c>
      <c r="GGC20" s="300">
        <f t="shared" si="78"/>
        <v>0</v>
      </c>
      <c r="GGD20" s="300">
        <f t="shared" si="78"/>
        <v>0</v>
      </c>
      <c r="GGE20" s="300">
        <f t="shared" si="78"/>
        <v>0</v>
      </c>
      <c r="GGF20" s="300">
        <f t="shared" si="78"/>
        <v>0</v>
      </c>
      <c r="GGG20" s="300">
        <f t="shared" si="78"/>
        <v>0</v>
      </c>
      <c r="GGH20" s="300">
        <f t="shared" si="78"/>
        <v>0</v>
      </c>
      <c r="GGI20" s="300">
        <f t="shared" si="78"/>
        <v>0</v>
      </c>
      <c r="GGJ20" s="300">
        <f t="shared" si="78"/>
        <v>0</v>
      </c>
      <c r="GGK20" s="300">
        <f t="shared" si="78"/>
        <v>0</v>
      </c>
      <c r="GGL20" s="300">
        <f t="shared" si="78"/>
        <v>0</v>
      </c>
      <c r="GGM20" s="300">
        <f t="shared" si="78"/>
        <v>0</v>
      </c>
      <c r="GGN20" s="300">
        <f t="shared" si="78"/>
        <v>0</v>
      </c>
      <c r="GGO20" s="300">
        <f t="shared" si="78"/>
        <v>0</v>
      </c>
      <c r="GGP20" s="300">
        <f t="shared" si="78"/>
        <v>0</v>
      </c>
      <c r="GGQ20" s="300">
        <f t="shared" si="78"/>
        <v>0</v>
      </c>
      <c r="GGR20" s="300">
        <f t="shared" si="78"/>
        <v>0</v>
      </c>
      <c r="GGS20" s="300">
        <f t="shared" si="78"/>
        <v>0</v>
      </c>
      <c r="GGT20" s="300">
        <f t="shared" si="78"/>
        <v>0</v>
      </c>
      <c r="GGU20" s="300">
        <f t="shared" si="78"/>
        <v>0</v>
      </c>
      <c r="GGV20" s="300">
        <f t="shared" si="78"/>
        <v>0</v>
      </c>
      <c r="GGW20" s="300">
        <f t="shared" si="78"/>
        <v>0</v>
      </c>
      <c r="GGX20" s="300">
        <f t="shared" ref="GGX20:GJI20" si="79" xml:space="preserve"> IF( GGX18 = 1, $F10, 0 )</f>
        <v>0</v>
      </c>
      <c r="GGY20" s="300">
        <f t="shared" si="79"/>
        <v>0</v>
      </c>
      <c r="GGZ20" s="300">
        <f t="shared" si="79"/>
        <v>0</v>
      </c>
      <c r="GHA20" s="300">
        <f t="shared" si="79"/>
        <v>0</v>
      </c>
      <c r="GHB20" s="300">
        <f t="shared" si="79"/>
        <v>0</v>
      </c>
      <c r="GHC20" s="300">
        <f t="shared" si="79"/>
        <v>0</v>
      </c>
      <c r="GHD20" s="300">
        <f t="shared" si="79"/>
        <v>0</v>
      </c>
      <c r="GHE20" s="300">
        <f t="shared" si="79"/>
        <v>0</v>
      </c>
      <c r="GHF20" s="300">
        <f t="shared" si="79"/>
        <v>0</v>
      </c>
      <c r="GHG20" s="300">
        <f t="shared" si="79"/>
        <v>0</v>
      </c>
      <c r="GHH20" s="300">
        <f t="shared" si="79"/>
        <v>0</v>
      </c>
      <c r="GHI20" s="300">
        <f t="shared" si="79"/>
        <v>0</v>
      </c>
      <c r="GHJ20" s="300">
        <f t="shared" si="79"/>
        <v>0</v>
      </c>
      <c r="GHK20" s="300">
        <f t="shared" si="79"/>
        <v>0</v>
      </c>
      <c r="GHL20" s="300">
        <f t="shared" si="79"/>
        <v>0</v>
      </c>
      <c r="GHM20" s="300">
        <f t="shared" si="79"/>
        <v>0</v>
      </c>
      <c r="GHN20" s="300">
        <f t="shared" si="79"/>
        <v>0</v>
      </c>
      <c r="GHO20" s="300">
        <f t="shared" si="79"/>
        <v>0</v>
      </c>
      <c r="GHP20" s="300">
        <f t="shared" si="79"/>
        <v>0</v>
      </c>
      <c r="GHQ20" s="300">
        <f t="shared" si="79"/>
        <v>0</v>
      </c>
      <c r="GHR20" s="300">
        <f t="shared" si="79"/>
        <v>0</v>
      </c>
      <c r="GHS20" s="300">
        <f t="shared" si="79"/>
        <v>0</v>
      </c>
      <c r="GHT20" s="300">
        <f t="shared" si="79"/>
        <v>0</v>
      </c>
      <c r="GHU20" s="300">
        <f t="shared" si="79"/>
        <v>0</v>
      </c>
      <c r="GHV20" s="300">
        <f t="shared" si="79"/>
        <v>0</v>
      </c>
      <c r="GHW20" s="300">
        <f t="shared" si="79"/>
        <v>0</v>
      </c>
      <c r="GHX20" s="300">
        <f t="shared" si="79"/>
        <v>0</v>
      </c>
      <c r="GHY20" s="300">
        <f t="shared" si="79"/>
        <v>0</v>
      </c>
      <c r="GHZ20" s="300">
        <f t="shared" si="79"/>
        <v>0</v>
      </c>
      <c r="GIA20" s="300">
        <f t="shared" si="79"/>
        <v>0</v>
      </c>
      <c r="GIB20" s="300">
        <f t="shared" si="79"/>
        <v>0</v>
      </c>
      <c r="GIC20" s="300">
        <f t="shared" si="79"/>
        <v>0</v>
      </c>
      <c r="GID20" s="300">
        <f t="shared" si="79"/>
        <v>0</v>
      </c>
      <c r="GIE20" s="300">
        <f t="shared" si="79"/>
        <v>0</v>
      </c>
      <c r="GIF20" s="300">
        <f t="shared" si="79"/>
        <v>0</v>
      </c>
      <c r="GIG20" s="300">
        <f t="shared" si="79"/>
        <v>0</v>
      </c>
      <c r="GIH20" s="300">
        <f t="shared" si="79"/>
        <v>0</v>
      </c>
      <c r="GII20" s="300">
        <f t="shared" si="79"/>
        <v>0</v>
      </c>
      <c r="GIJ20" s="300">
        <f t="shared" si="79"/>
        <v>0</v>
      </c>
      <c r="GIK20" s="300">
        <f t="shared" si="79"/>
        <v>0</v>
      </c>
      <c r="GIL20" s="300">
        <f t="shared" si="79"/>
        <v>0</v>
      </c>
      <c r="GIM20" s="300">
        <f t="shared" si="79"/>
        <v>0</v>
      </c>
      <c r="GIN20" s="300">
        <f t="shared" si="79"/>
        <v>0</v>
      </c>
      <c r="GIO20" s="300">
        <f t="shared" si="79"/>
        <v>0</v>
      </c>
      <c r="GIP20" s="300">
        <f t="shared" si="79"/>
        <v>0</v>
      </c>
      <c r="GIQ20" s="300">
        <f t="shared" si="79"/>
        <v>0</v>
      </c>
      <c r="GIR20" s="300">
        <f t="shared" si="79"/>
        <v>0</v>
      </c>
      <c r="GIS20" s="300">
        <f t="shared" si="79"/>
        <v>0</v>
      </c>
      <c r="GIT20" s="300">
        <f t="shared" si="79"/>
        <v>0</v>
      </c>
      <c r="GIU20" s="300">
        <f t="shared" si="79"/>
        <v>0</v>
      </c>
      <c r="GIV20" s="300">
        <f t="shared" si="79"/>
        <v>0</v>
      </c>
      <c r="GIW20" s="300">
        <f t="shared" si="79"/>
        <v>0</v>
      </c>
      <c r="GIX20" s="300">
        <f t="shared" si="79"/>
        <v>0</v>
      </c>
      <c r="GIY20" s="300">
        <f t="shared" si="79"/>
        <v>0</v>
      </c>
      <c r="GIZ20" s="300">
        <f t="shared" si="79"/>
        <v>0</v>
      </c>
      <c r="GJA20" s="300">
        <f t="shared" si="79"/>
        <v>0</v>
      </c>
      <c r="GJB20" s="300">
        <f t="shared" si="79"/>
        <v>0</v>
      </c>
      <c r="GJC20" s="300">
        <f t="shared" si="79"/>
        <v>0</v>
      </c>
      <c r="GJD20" s="300">
        <f t="shared" si="79"/>
        <v>0</v>
      </c>
      <c r="GJE20" s="300">
        <f t="shared" si="79"/>
        <v>0</v>
      </c>
      <c r="GJF20" s="300">
        <f t="shared" si="79"/>
        <v>0</v>
      </c>
      <c r="GJG20" s="300">
        <f t="shared" si="79"/>
        <v>0</v>
      </c>
      <c r="GJH20" s="300">
        <f t="shared" si="79"/>
        <v>0</v>
      </c>
      <c r="GJI20" s="300">
        <f t="shared" si="79"/>
        <v>0</v>
      </c>
      <c r="GJJ20" s="300">
        <f t="shared" ref="GJJ20:GLU20" si="80" xml:space="preserve"> IF( GJJ18 = 1, $F10, 0 )</f>
        <v>0</v>
      </c>
      <c r="GJK20" s="300">
        <f t="shared" si="80"/>
        <v>0</v>
      </c>
      <c r="GJL20" s="300">
        <f t="shared" si="80"/>
        <v>0</v>
      </c>
      <c r="GJM20" s="300">
        <f t="shared" si="80"/>
        <v>0</v>
      </c>
      <c r="GJN20" s="300">
        <f t="shared" si="80"/>
        <v>0</v>
      </c>
      <c r="GJO20" s="300">
        <f t="shared" si="80"/>
        <v>0</v>
      </c>
      <c r="GJP20" s="300">
        <f t="shared" si="80"/>
        <v>0</v>
      </c>
      <c r="GJQ20" s="300">
        <f t="shared" si="80"/>
        <v>0</v>
      </c>
      <c r="GJR20" s="300">
        <f t="shared" si="80"/>
        <v>0</v>
      </c>
      <c r="GJS20" s="300">
        <f t="shared" si="80"/>
        <v>0</v>
      </c>
      <c r="GJT20" s="300">
        <f t="shared" si="80"/>
        <v>0</v>
      </c>
      <c r="GJU20" s="300">
        <f t="shared" si="80"/>
        <v>0</v>
      </c>
      <c r="GJV20" s="300">
        <f t="shared" si="80"/>
        <v>0</v>
      </c>
      <c r="GJW20" s="300">
        <f t="shared" si="80"/>
        <v>0</v>
      </c>
      <c r="GJX20" s="300">
        <f t="shared" si="80"/>
        <v>0</v>
      </c>
      <c r="GJY20" s="300">
        <f t="shared" si="80"/>
        <v>0</v>
      </c>
      <c r="GJZ20" s="300">
        <f t="shared" si="80"/>
        <v>0</v>
      </c>
      <c r="GKA20" s="300">
        <f t="shared" si="80"/>
        <v>0</v>
      </c>
      <c r="GKB20" s="300">
        <f t="shared" si="80"/>
        <v>0</v>
      </c>
      <c r="GKC20" s="300">
        <f t="shared" si="80"/>
        <v>0</v>
      </c>
      <c r="GKD20" s="300">
        <f t="shared" si="80"/>
        <v>0</v>
      </c>
      <c r="GKE20" s="300">
        <f t="shared" si="80"/>
        <v>0</v>
      </c>
      <c r="GKF20" s="300">
        <f t="shared" si="80"/>
        <v>0</v>
      </c>
      <c r="GKG20" s="300">
        <f t="shared" si="80"/>
        <v>0</v>
      </c>
      <c r="GKH20" s="300">
        <f t="shared" si="80"/>
        <v>0</v>
      </c>
      <c r="GKI20" s="300">
        <f t="shared" si="80"/>
        <v>0</v>
      </c>
      <c r="GKJ20" s="300">
        <f t="shared" si="80"/>
        <v>0</v>
      </c>
      <c r="GKK20" s="300">
        <f t="shared" si="80"/>
        <v>0</v>
      </c>
      <c r="GKL20" s="300">
        <f t="shared" si="80"/>
        <v>0</v>
      </c>
      <c r="GKM20" s="300">
        <f t="shared" si="80"/>
        <v>0</v>
      </c>
      <c r="GKN20" s="300">
        <f t="shared" si="80"/>
        <v>0</v>
      </c>
      <c r="GKO20" s="300">
        <f t="shared" si="80"/>
        <v>0</v>
      </c>
      <c r="GKP20" s="300">
        <f t="shared" si="80"/>
        <v>0</v>
      </c>
      <c r="GKQ20" s="300">
        <f t="shared" si="80"/>
        <v>0</v>
      </c>
      <c r="GKR20" s="300">
        <f t="shared" si="80"/>
        <v>0</v>
      </c>
      <c r="GKS20" s="300">
        <f t="shared" si="80"/>
        <v>0</v>
      </c>
      <c r="GKT20" s="300">
        <f t="shared" si="80"/>
        <v>0</v>
      </c>
      <c r="GKU20" s="300">
        <f t="shared" si="80"/>
        <v>0</v>
      </c>
      <c r="GKV20" s="300">
        <f t="shared" si="80"/>
        <v>0</v>
      </c>
      <c r="GKW20" s="300">
        <f t="shared" si="80"/>
        <v>0</v>
      </c>
      <c r="GKX20" s="300">
        <f t="shared" si="80"/>
        <v>0</v>
      </c>
      <c r="GKY20" s="300">
        <f t="shared" si="80"/>
        <v>0</v>
      </c>
      <c r="GKZ20" s="300">
        <f t="shared" si="80"/>
        <v>0</v>
      </c>
      <c r="GLA20" s="300">
        <f t="shared" si="80"/>
        <v>0</v>
      </c>
      <c r="GLB20" s="300">
        <f t="shared" si="80"/>
        <v>0</v>
      </c>
      <c r="GLC20" s="300">
        <f t="shared" si="80"/>
        <v>0</v>
      </c>
      <c r="GLD20" s="300">
        <f t="shared" si="80"/>
        <v>0</v>
      </c>
      <c r="GLE20" s="300">
        <f t="shared" si="80"/>
        <v>0</v>
      </c>
      <c r="GLF20" s="300">
        <f t="shared" si="80"/>
        <v>0</v>
      </c>
      <c r="GLG20" s="300">
        <f t="shared" si="80"/>
        <v>0</v>
      </c>
      <c r="GLH20" s="300">
        <f t="shared" si="80"/>
        <v>0</v>
      </c>
      <c r="GLI20" s="300">
        <f t="shared" si="80"/>
        <v>0</v>
      </c>
      <c r="GLJ20" s="300">
        <f t="shared" si="80"/>
        <v>0</v>
      </c>
      <c r="GLK20" s="300">
        <f t="shared" si="80"/>
        <v>0</v>
      </c>
      <c r="GLL20" s="300">
        <f t="shared" si="80"/>
        <v>0</v>
      </c>
      <c r="GLM20" s="300">
        <f t="shared" si="80"/>
        <v>0</v>
      </c>
      <c r="GLN20" s="300">
        <f t="shared" si="80"/>
        <v>0</v>
      </c>
      <c r="GLO20" s="300">
        <f t="shared" si="80"/>
        <v>0</v>
      </c>
      <c r="GLP20" s="300">
        <f t="shared" si="80"/>
        <v>0</v>
      </c>
      <c r="GLQ20" s="300">
        <f t="shared" si="80"/>
        <v>0</v>
      </c>
      <c r="GLR20" s="300">
        <f t="shared" si="80"/>
        <v>0</v>
      </c>
      <c r="GLS20" s="300">
        <f t="shared" si="80"/>
        <v>0</v>
      </c>
      <c r="GLT20" s="300">
        <f t="shared" si="80"/>
        <v>0</v>
      </c>
      <c r="GLU20" s="300">
        <f t="shared" si="80"/>
        <v>0</v>
      </c>
      <c r="GLV20" s="300">
        <f t="shared" ref="GLV20:GOG20" si="81" xml:space="preserve"> IF( GLV18 = 1, $F10, 0 )</f>
        <v>0</v>
      </c>
      <c r="GLW20" s="300">
        <f t="shared" si="81"/>
        <v>0</v>
      </c>
      <c r="GLX20" s="300">
        <f t="shared" si="81"/>
        <v>0</v>
      </c>
      <c r="GLY20" s="300">
        <f t="shared" si="81"/>
        <v>0</v>
      </c>
      <c r="GLZ20" s="300">
        <f t="shared" si="81"/>
        <v>0</v>
      </c>
      <c r="GMA20" s="300">
        <f t="shared" si="81"/>
        <v>0</v>
      </c>
      <c r="GMB20" s="300">
        <f t="shared" si="81"/>
        <v>0</v>
      </c>
      <c r="GMC20" s="300">
        <f t="shared" si="81"/>
        <v>0</v>
      </c>
      <c r="GMD20" s="300">
        <f t="shared" si="81"/>
        <v>0</v>
      </c>
      <c r="GME20" s="300">
        <f t="shared" si="81"/>
        <v>0</v>
      </c>
      <c r="GMF20" s="300">
        <f t="shared" si="81"/>
        <v>0</v>
      </c>
      <c r="GMG20" s="300">
        <f t="shared" si="81"/>
        <v>0</v>
      </c>
      <c r="GMH20" s="300">
        <f t="shared" si="81"/>
        <v>0</v>
      </c>
      <c r="GMI20" s="300">
        <f t="shared" si="81"/>
        <v>0</v>
      </c>
      <c r="GMJ20" s="300">
        <f t="shared" si="81"/>
        <v>0</v>
      </c>
      <c r="GMK20" s="300">
        <f t="shared" si="81"/>
        <v>0</v>
      </c>
      <c r="GML20" s="300">
        <f t="shared" si="81"/>
        <v>0</v>
      </c>
      <c r="GMM20" s="300">
        <f t="shared" si="81"/>
        <v>0</v>
      </c>
      <c r="GMN20" s="300">
        <f t="shared" si="81"/>
        <v>0</v>
      </c>
      <c r="GMO20" s="300">
        <f t="shared" si="81"/>
        <v>0</v>
      </c>
      <c r="GMP20" s="300">
        <f t="shared" si="81"/>
        <v>0</v>
      </c>
      <c r="GMQ20" s="300">
        <f t="shared" si="81"/>
        <v>0</v>
      </c>
      <c r="GMR20" s="300">
        <f t="shared" si="81"/>
        <v>0</v>
      </c>
      <c r="GMS20" s="300">
        <f t="shared" si="81"/>
        <v>0</v>
      </c>
      <c r="GMT20" s="300">
        <f t="shared" si="81"/>
        <v>0</v>
      </c>
      <c r="GMU20" s="300">
        <f t="shared" si="81"/>
        <v>0</v>
      </c>
      <c r="GMV20" s="300">
        <f t="shared" si="81"/>
        <v>0</v>
      </c>
      <c r="GMW20" s="300">
        <f t="shared" si="81"/>
        <v>0</v>
      </c>
      <c r="GMX20" s="300">
        <f t="shared" si="81"/>
        <v>0</v>
      </c>
      <c r="GMY20" s="300">
        <f t="shared" si="81"/>
        <v>0</v>
      </c>
      <c r="GMZ20" s="300">
        <f t="shared" si="81"/>
        <v>0</v>
      </c>
      <c r="GNA20" s="300">
        <f t="shared" si="81"/>
        <v>0</v>
      </c>
      <c r="GNB20" s="300">
        <f t="shared" si="81"/>
        <v>0</v>
      </c>
      <c r="GNC20" s="300">
        <f t="shared" si="81"/>
        <v>0</v>
      </c>
      <c r="GND20" s="300">
        <f t="shared" si="81"/>
        <v>0</v>
      </c>
      <c r="GNE20" s="300">
        <f t="shared" si="81"/>
        <v>0</v>
      </c>
      <c r="GNF20" s="300">
        <f t="shared" si="81"/>
        <v>0</v>
      </c>
      <c r="GNG20" s="300">
        <f t="shared" si="81"/>
        <v>0</v>
      </c>
      <c r="GNH20" s="300">
        <f t="shared" si="81"/>
        <v>0</v>
      </c>
      <c r="GNI20" s="300">
        <f t="shared" si="81"/>
        <v>0</v>
      </c>
      <c r="GNJ20" s="300">
        <f t="shared" si="81"/>
        <v>0</v>
      </c>
      <c r="GNK20" s="300">
        <f t="shared" si="81"/>
        <v>0</v>
      </c>
      <c r="GNL20" s="300">
        <f t="shared" si="81"/>
        <v>0</v>
      </c>
      <c r="GNM20" s="300">
        <f t="shared" si="81"/>
        <v>0</v>
      </c>
      <c r="GNN20" s="300">
        <f t="shared" si="81"/>
        <v>0</v>
      </c>
      <c r="GNO20" s="300">
        <f t="shared" si="81"/>
        <v>0</v>
      </c>
      <c r="GNP20" s="300">
        <f t="shared" si="81"/>
        <v>0</v>
      </c>
      <c r="GNQ20" s="300">
        <f t="shared" si="81"/>
        <v>0</v>
      </c>
      <c r="GNR20" s="300">
        <f t="shared" si="81"/>
        <v>0</v>
      </c>
      <c r="GNS20" s="300">
        <f t="shared" si="81"/>
        <v>0</v>
      </c>
      <c r="GNT20" s="300">
        <f t="shared" si="81"/>
        <v>0</v>
      </c>
      <c r="GNU20" s="300">
        <f t="shared" si="81"/>
        <v>0</v>
      </c>
      <c r="GNV20" s="300">
        <f t="shared" si="81"/>
        <v>0</v>
      </c>
      <c r="GNW20" s="300">
        <f t="shared" si="81"/>
        <v>0</v>
      </c>
      <c r="GNX20" s="300">
        <f t="shared" si="81"/>
        <v>0</v>
      </c>
      <c r="GNY20" s="300">
        <f t="shared" si="81"/>
        <v>0</v>
      </c>
      <c r="GNZ20" s="300">
        <f t="shared" si="81"/>
        <v>0</v>
      </c>
      <c r="GOA20" s="300">
        <f t="shared" si="81"/>
        <v>0</v>
      </c>
      <c r="GOB20" s="300">
        <f t="shared" si="81"/>
        <v>0</v>
      </c>
      <c r="GOC20" s="300">
        <f t="shared" si="81"/>
        <v>0</v>
      </c>
      <c r="GOD20" s="300">
        <f t="shared" si="81"/>
        <v>0</v>
      </c>
      <c r="GOE20" s="300">
        <f t="shared" si="81"/>
        <v>0</v>
      </c>
      <c r="GOF20" s="300">
        <f t="shared" si="81"/>
        <v>0</v>
      </c>
      <c r="GOG20" s="300">
        <f t="shared" si="81"/>
        <v>0</v>
      </c>
      <c r="GOH20" s="300">
        <f t="shared" ref="GOH20:GQS20" si="82" xml:space="preserve"> IF( GOH18 = 1, $F10, 0 )</f>
        <v>0</v>
      </c>
      <c r="GOI20" s="300">
        <f t="shared" si="82"/>
        <v>0</v>
      </c>
      <c r="GOJ20" s="300">
        <f t="shared" si="82"/>
        <v>0</v>
      </c>
      <c r="GOK20" s="300">
        <f t="shared" si="82"/>
        <v>0</v>
      </c>
      <c r="GOL20" s="300">
        <f t="shared" si="82"/>
        <v>0</v>
      </c>
      <c r="GOM20" s="300">
        <f t="shared" si="82"/>
        <v>0</v>
      </c>
      <c r="GON20" s="300">
        <f t="shared" si="82"/>
        <v>0</v>
      </c>
      <c r="GOO20" s="300">
        <f t="shared" si="82"/>
        <v>0</v>
      </c>
      <c r="GOP20" s="300">
        <f t="shared" si="82"/>
        <v>0</v>
      </c>
      <c r="GOQ20" s="300">
        <f t="shared" si="82"/>
        <v>0</v>
      </c>
      <c r="GOR20" s="300">
        <f t="shared" si="82"/>
        <v>0</v>
      </c>
      <c r="GOS20" s="300">
        <f t="shared" si="82"/>
        <v>0</v>
      </c>
      <c r="GOT20" s="300">
        <f t="shared" si="82"/>
        <v>0</v>
      </c>
      <c r="GOU20" s="300">
        <f t="shared" si="82"/>
        <v>0</v>
      </c>
      <c r="GOV20" s="300">
        <f t="shared" si="82"/>
        <v>0</v>
      </c>
      <c r="GOW20" s="300">
        <f t="shared" si="82"/>
        <v>0</v>
      </c>
      <c r="GOX20" s="300">
        <f t="shared" si="82"/>
        <v>0</v>
      </c>
      <c r="GOY20" s="300">
        <f t="shared" si="82"/>
        <v>0</v>
      </c>
      <c r="GOZ20" s="300">
        <f t="shared" si="82"/>
        <v>0</v>
      </c>
      <c r="GPA20" s="300">
        <f t="shared" si="82"/>
        <v>0</v>
      </c>
      <c r="GPB20" s="300">
        <f t="shared" si="82"/>
        <v>0</v>
      </c>
      <c r="GPC20" s="300">
        <f t="shared" si="82"/>
        <v>0</v>
      </c>
      <c r="GPD20" s="300">
        <f t="shared" si="82"/>
        <v>0</v>
      </c>
      <c r="GPE20" s="300">
        <f t="shared" si="82"/>
        <v>0</v>
      </c>
      <c r="GPF20" s="300">
        <f t="shared" si="82"/>
        <v>0</v>
      </c>
      <c r="GPG20" s="300">
        <f t="shared" si="82"/>
        <v>0</v>
      </c>
      <c r="GPH20" s="300">
        <f t="shared" si="82"/>
        <v>0</v>
      </c>
      <c r="GPI20" s="300">
        <f t="shared" si="82"/>
        <v>0</v>
      </c>
      <c r="GPJ20" s="300">
        <f t="shared" si="82"/>
        <v>0</v>
      </c>
      <c r="GPK20" s="300">
        <f t="shared" si="82"/>
        <v>0</v>
      </c>
      <c r="GPL20" s="300">
        <f t="shared" si="82"/>
        <v>0</v>
      </c>
      <c r="GPM20" s="300">
        <f t="shared" si="82"/>
        <v>0</v>
      </c>
      <c r="GPN20" s="300">
        <f t="shared" si="82"/>
        <v>0</v>
      </c>
      <c r="GPO20" s="300">
        <f t="shared" si="82"/>
        <v>0</v>
      </c>
      <c r="GPP20" s="300">
        <f t="shared" si="82"/>
        <v>0</v>
      </c>
      <c r="GPQ20" s="300">
        <f t="shared" si="82"/>
        <v>0</v>
      </c>
      <c r="GPR20" s="300">
        <f t="shared" si="82"/>
        <v>0</v>
      </c>
      <c r="GPS20" s="300">
        <f t="shared" si="82"/>
        <v>0</v>
      </c>
      <c r="GPT20" s="300">
        <f t="shared" si="82"/>
        <v>0</v>
      </c>
      <c r="GPU20" s="300">
        <f t="shared" si="82"/>
        <v>0</v>
      </c>
      <c r="GPV20" s="300">
        <f t="shared" si="82"/>
        <v>0</v>
      </c>
      <c r="GPW20" s="300">
        <f t="shared" si="82"/>
        <v>0</v>
      </c>
      <c r="GPX20" s="300">
        <f t="shared" si="82"/>
        <v>0</v>
      </c>
      <c r="GPY20" s="300">
        <f t="shared" si="82"/>
        <v>0</v>
      </c>
      <c r="GPZ20" s="300">
        <f t="shared" si="82"/>
        <v>0</v>
      </c>
      <c r="GQA20" s="300">
        <f t="shared" si="82"/>
        <v>0</v>
      </c>
      <c r="GQB20" s="300">
        <f t="shared" si="82"/>
        <v>0</v>
      </c>
      <c r="GQC20" s="300">
        <f t="shared" si="82"/>
        <v>0</v>
      </c>
      <c r="GQD20" s="300">
        <f t="shared" si="82"/>
        <v>0</v>
      </c>
      <c r="GQE20" s="300">
        <f t="shared" si="82"/>
        <v>0</v>
      </c>
      <c r="GQF20" s="300">
        <f t="shared" si="82"/>
        <v>0</v>
      </c>
      <c r="GQG20" s="300">
        <f t="shared" si="82"/>
        <v>0</v>
      </c>
      <c r="GQH20" s="300">
        <f t="shared" si="82"/>
        <v>0</v>
      </c>
      <c r="GQI20" s="300">
        <f t="shared" si="82"/>
        <v>0</v>
      </c>
      <c r="GQJ20" s="300">
        <f t="shared" si="82"/>
        <v>0</v>
      </c>
      <c r="GQK20" s="300">
        <f t="shared" si="82"/>
        <v>0</v>
      </c>
      <c r="GQL20" s="300">
        <f t="shared" si="82"/>
        <v>0</v>
      </c>
      <c r="GQM20" s="300">
        <f t="shared" si="82"/>
        <v>0</v>
      </c>
      <c r="GQN20" s="300">
        <f t="shared" si="82"/>
        <v>0</v>
      </c>
      <c r="GQO20" s="300">
        <f t="shared" si="82"/>
        <v>0</v>
      </c>
      <c r="GQP20" s="300">
        <f t="shared" si="82"/>
        <v>0</v>
      </c>
      <c r="GQQ20" s="300">
        <f t="shared" si="82"/>
        <v>0</v>
      </c>
      <c r="GQR20" s="300">
        <f t="shared" si="82"/>
        <v>0</v>
      </c>
      <c r="GQS20" s="300">
        <f t="shared" si="82"/>
        <v>0</v>
      </c>
      <c r="GQT20" s="300">
        <f t="shared" ref="GQT20:GTE20" si="83" xml:space="preserve"> IF( GQT18 = 1, $F10, 0 )</f>
        <v>0</v>
      </c>
      <c r="GQU20" s="300">
        <f t="shared" si="83"/>
        <v>0</v>
      </c>
      <c r="GQV20" s="300">
        <f t="shared" si="83"/>
        <v>0</v>
      </c>
      <c r="GQW20" s="300">
        <f t="shared" si="83"/>
        <v>0</v>
      </c>
      <c r="GQX20" s="300">
        <f t="shared" si="83"/>
        <v>0</v>
      </c>
      <c r="GQY20" s="300">
        <f t="shared" si="83"/>
        <v>0</v>
      </c>
      <c r="GQZ20" s="300">
        <f t="shared" si="83"/>
        <v>0</v>
      </c>
      <c r="GRA20" s="300">
        <f t="shared" si="83"/>
        <v>0</v>
      </c>
      <c r="GRB20" s="300">
        <f t="shared" si="83"/>
        <v>0</v>
      </c>
      <c r="GRC20" s="300">
        <f t="shared" si="83"/>
        <v>0</v>
      </c>
      <c r="GRD20" s="300">
        <f t="shared" si="83"/>
        <v>0</v>
      </c>
      <c r="GRE20" s="300">
        <f t="shared" si="83"/>
        <v>0</v>
      </c>
      <c r="GRF20" s="300">
        <f t="shared" si="83"/>
        <v>0</v>
      </c>
      <c r="GRG20" s="300">
        <f t="shared" si="83"/>
        <v>0</v>
      </c>
      <c r="GRH20" s="300">
        <f t="shared" si="83"/>
        <v>0</v>
      </c>
      <c r="GRI20" s="300">
        <f t="shared" si="83"/>
        <v>0</v>
      </c>
      <c r="GRJ20" s="300">
        <f t="shared" si="83"/>
        <v>0</v>
      </c>
      <c r="GRK20" s="300">
        <f t="shared" si="83"/>
        <v>0</v>
      </c>
      <c r="GRL20" s="300">
        <f t="shared" si="83"/>
        <v>0</v>
      </c>
      <c r="GRM20" s="300">
        <f t="shared" si="83"/>
        <v>0</v>
      </c>
      <c r="GRN20" s="300">
        <f t="shared" si="83"/>
        <v>0</v>
      </c>
      <c r="GRO20" s="300">
        <f t="shared" si="83"/>
        <v>0</v>
      </c>
      <c r="GRP20" s="300">
        <f t="shared" si="83"/>
        <v>0</v>
      </c>
      <c r="GRQ20" s="300">
        <f t="shared" si="83"/>
        <v>0</v>
      </c>
      <c r="GRR20" s="300">
        <f t="shared" si="83"/>
        <v>0</v>
      </c>
      <c r="GRS20" s="300">
        <f t="shared" si="83"/>
        <v>0</v>
      </c>
      <c r="GRT20" s="300">
        <f t="shared" si="83"/>
        <v>0</v>
      </c>
      <c r="GRU20" s="300">
        <f t="shared" si="83"/>
        <v>0</v>
      </c>
      <c r="GRV20" s="300">
        <f t="shared" si="83"/>
        <v>0</v>
      </c>
      <c r="GRW20" s="300">
        <f t="shared" si="83"/>
        <v>0</v>
      </c>
      <c r="GRX20" s="300">
        <f t="shared" si="83"/>
        <v>0</v>
      </c>
      <c r="GRY20" s="300">
        <f t="shared" si="83"/>
        <v>0</v>
      </c>
      <c r="GRZ20" s="300">
        <f t="shared" si="83"/>
        <v>0</v>
      </c>
      <c r="GSA20" s="300">
        <f t="shared" si="83"/>
        <v>0</v>
      </c>
      <c r="GSB20" s="300">
        <f t="shared" si="83"/>
        <v>0</v>
      </c>
      <c r="GSC20" s="300">
        <f t="shared" si="83"/>
        <v>0</v>
      </c>
      <c r="GSD20" s="300">
        <f t="shared" si="83"/>
        <v>0</v>
      </c>
      <c r="GSE20" s="300">
        <f t="shared" si="83"/>
        <v>0</v>
      </c>
      <c r="GSF20" s="300">
        <f t="shared" si="83"/>
        <v>0</v>
      </c>
      <c r="GSG20" s="300">
        <f t="shared" si="83"/>
        <v>0</v>
      </c>
      <c r="GSH20" s="300">
        <f t="shared" si="83"/>
        <v>0</v>
      </c>
      <c r="GSI20" s="300">
        <f t="shared" si="83"/>
        <v>0</v>
      </c>
      <c r="GSJ20" s="300">
        <f t="shared" si="83"/>
        <v>0</v>
      </c>
      <c r="GSK20" s="300">
        <f t="shared" si="83"/>
        <v>0</v>
      </c>
      <c r="GSL20" s="300">
        <f t="shared" si="83"/>
        <v>0</v>
      </c>
      <c r="GSM20" s="300">
        <f t="shared" si="83"/>
        <v>0</v>
      </c>
      <c r="GSN20" s="300">
        <f t="shared" si="83"/>
        <v>0</v>
      </c>
      <c r="GSO20" s="300">
        <f t="shared" si="83"/>
        <v>0</v>
      </c>
      <c r="GSP20" s="300">
        <f t="shared" si="83"/>
        <v>0</v>
      </c>
      <c r="GSQ20" s="300">
        <f t="shared" si="83"/>
        <v>0</v>
      </c>
      <c r="GSR20" s="300">
        <f t="shared" si="83"/>
        <v>0</v>
      </c>
      <c r="GSS20" s="300">
        <f t="shared" si="83"/>
        <v>0</v>
      </c>
      <c r="GST20" s="300">
        <f t="shared" si="83"/>
        <v>0</v>
      </c>
      <c r="GSU20" s="300">
        <f t="shared" si="83"/>
        <v>0</v>
      </c>
      <c r="GSV20" s="300">
        <f t="shared" si="83"/>
        <v>0</v>
      </c>
      <c r="GSW20" s="300">
        <f t="shared" si="83"/>
        <v>0</v>
      </c>
      <c r="GSX20" s="300">
        <f t="shared" si="83"/>
        <v>0</v>
      </c>
      <c r="GSY20" s="300">
        <f t="shared" si="83"/>
        <v>0</v>
      </c>
      <c r="GSZ20" s="300">
        <f t="shared" si="83"/>
        <v>0</v>
      </c>
      <c r="GTA20" s="300">
        <f t="shared" si="83"/>
        <v>0</v>
      </c>
      <c r="GTB20" s="300">
        <f t="shared" si="83"/>
        <v>0</v>
      </c>
      <c r="GTC20" s="300">
        <f t="shared" si="83"/>
        <v>0</v>
      </c>
      <c r="GTD20" s="300">
        <f t="shared" si="83"/>
        <v>0</v>
      </c>
      <c r="GTE20" s="300">
        <f t="shared" si="83"/>
        <v>0</v>
      </c>
      <c r="GTF20" s="300">
        <f t="shared" ref="GTF20:GVQ20" si="84" xml:space="preserve"> IF( GTF18 = 1, $F10, 0 )</f>
        <v>0</v>
      </c>
      <c r="GTG20" s="300">
        <f t="shared" si="84"/>
        <v>0</v>
      </c>
      <c r="GTH20" s="300">
        <f t="shared" si="84"/>
        <v>0</v>
      </c>
      <c r="GTI20" s="300">
        <f t="shared" si="84"/>
        <v>0</v>
      </c>
      <c r="GTJ20" s="300">
        <f t="shared" si="84"/>
        <v>0</v>
      </c>
      <c r="GTK20" s="300">
        <f t="shared" si="84"/>
        <v>0</v>
      </c>
      <c r="GTL20" s="300">
        <f t="shared" si="84"/>
        <v>0</v>
      </c>
      <c r="GTM20" s="300">
        <f t="shared" si="84"/>
        <v>0</v>
      </c>
      <c r="GTN20" s="300">
        <f t="shared" si="84"/>
        <v>0</v>
      </c>
      <c r="GTO20" s="300">
        <f t="shared" si="84"/>
        <v>0</v>
      </c>
      <c r="GTP20" s="300">
        <f t="shared" si="84"/>
        <v>0</v>
      </c>
      <c r="GTQ20" s="300">
        <f t="shared" si="84"/>
        <v>0</v>
      </c>
      <c r="GTR20" s="300">
        <f t="shared" si="84"/>
        <v>0</v>
      </c>
      <c r="GTS20" s="300">
        <f t="shared" si="84"/>
        <v>0</v>
      </c>
      <c r="GTT20" s="300">
        <f t="shared" si="84"/>
        <v>0</v>
      </c>
      <c r="GTU20" s="300">
        <f t="shared" si="84"/>
        <v>0</v>
      </c>
      <c r="GTV20" s="300">
        <f t="shared" si="84"/>
        <v>0</v>
      </c>
      <c r="GTW20" s="300">
        <f t="shared" si="84"/>
        <v>0</v>
      </c>
      <c r="GTX20" s="300">
        <f t="shared" si="84"/>
        <v>0</v>
      </c>
      <c r="GTY20" s="300">
        <f t="shared" si="84"/>
        <v>0</v>
      </c>
      <c r="GTZ20" s="300">
        <f t="shared" si="84"/>
        <v>0</v>
      </c>
      <c r="GUA20" s="300">
        <f t="shared" si="84"/>
        <v>0</v>
      </c>
      <c r="GUB20" s="300">
        <f t="shared" si="84"/>
        <v>0</v>
      </c>
      <c r="GUC20" s="300">
        <f t="shared" si="84"/>
        <v>0</v>
      </c>
      <c r="GUD20" s="300">
        <f t="shared" si="84"/>
        <v>0</v>
      </c>
      <c r="GUE20" s="300">
        <f t="shared" si="84"/>
        <v>0</v>
      </c>
      <c r="GUF20" s="300">
        <f t="shared" si="84"/>
        <v>0</v>
      </c>
      <c r="GUG20" s="300">
        <f t="shared" si="84"/>
        <v>0</v>
      </c>
      <c r="GUH20" s="300">
        <f t="shared" si="84"/>
        <v>0</v>
      </c>
      <c r="GUI20" s="300">
        <f t="shared" si="84"/>
        <v>0</v>
      </c>
      <c r="GUJ20" s="300">
        <f t="shared" si="84"/>
        <v>0</v>
      </c>
      <c r="GUK20" s="300">
        <f t="shared" si="84"/>
        <v>0</v>
      </c>
      <c r="GUL20" s="300">
        <f t="shared" si="84"/>
        <v>0</v>
      </c>
      <c r="GUM20" s="300">
        <f t="shared" si="84"/>
        <v>0</v>
      </c>
      <c r="GUN20" s="300">
        <f t="shared" si="84"/>
        <v>0</v>
      </c>
      <c r="GUO20" s="300">
        <f t="shared" si="84"/>
        <v>0</v>
      </c>
      <c r="GUP20" s="300">
        <f t="shared" si="84"/>
        <v>0</v>
      </c>
      <c r="GUQ20" s="300">
        <f t="shared" si="84"/>
        <v>0</v>
      </c>
      <c r="GUR20" s="300">
        <f t="shared" si="84"/>
        <v>0</v>
      </c>
      <c r="GUS20" s="300">
        <f t="shared" si="84"/>
        <v>0</v>
      </c>
      <c r="GUT20" s="300">
        <f t="shared" si="84"/>
        <v>0</v>
      </c>
      <c r="GUU20" s="300">
        <f t="shared" si="84"/>
        <v>0</v>
      </c>
      <c r="GUV20" s="300">
        <f t="shared" si="84"/>
        <v>0</v>
      </c>
      <c r="GUW20" s="300">
        <f t="shared" si="84"/>
        <v>0</v>
      </c>
      <c r="GUX20" s="300">
        <f t="shared" si="84"/>
        <v>0</v>
      </c>
      <c r="GUY20" s="300">
        <f t="shared" si="84"/>
        <v>0</v>
      </c>
      <c r="GUZ20" s="300">
        <f t="shared" si="84"/>
        <v>0</v>
      </c>
      <c r="GVA20" s="300">
        <f t="shared" si="84"/>
        <v>0</v>
      </c>
      <c r="GVB20" s="300">
        <f t="shared" si="84"/>
        <v>0</v>
      </c>
      <c r="GVC20" s="300">
        <f t="shared" si="84"/>
        <v>0</v>
      </c>
      <c r="GVD20" s="300">
        <f t="shared" si="84"/>
        <v>0</v>
      </c>
      <c r="GVE20" s="300">
        <f t="shared" si="84"/>
        <v>0</v>
      </c>
      <c r="GVF20" s="300">
        <f t="shared" si="84"/>
        <v>0</v>
      </c>
      <c r="GVG20" s="300">
        <f t="shared" si="84"/>
        <v>0</v>
      </c>
      <c r="GVH20" s="300">
        <f t="shared" si="84"/>
        <v>0</v>
      </c>
      <c r="GVI20" s="300">
        <f t="shared" si="84"/>
        <v>0</v>
      </c>
      <c r="GVJ20" s="300">
        <f t="shared" si="84"/>
        <v>0</v>
      </c>
      <c r="GVK20" s="300">
        <f t="shared" si="84"/>
        <v>0</v>
      </c>
      <c r="GVL20" s="300">
        <f t="shared" si="84"/>
        <v>0</v>
      </c>
      <c r="GVM20" s="300">
        <f t="shared" si="84"/>
        <v>0</v>
      </c>
      <c r="GVN20" s="300">
        <f t="shared" si="84"/>
        <v>0</v>
      </c>
      <c r="GVO20" s="300">
        <f t="shared" si="84"/>
        <v>0</v>
      </c>
      <c r="GVP20" s="300">
        <f t="shared" si="84"/>
        <v>0</v>
      </c>
      <c r="GVQ20" s="300">
        <f t="shared" si="84"/>
        <v>0</v>
      </c>
      <c r="GVR20" s="300">
        <f t="shared" ref="GVR20:GYC20" si="85" xml:space="preserve"> IF( GVR18 = 1, $F10, 0 )</f>
        <v>0</v>
      </c>
      <c r="GVS20" s="300">
        <f t="shared" si="85"/>
        <v>0</v>
      </c>
      <c r="GVT20" s="300">
        <f t="shared" si="85"/>
        <v>0</v>
      </c>
      <c r="GVU20" s="300">
        <f t="shared" si="85"/>
        <v>0</v>
      </c>
      <c r="GVV20" s="300">
        <f t="shared" si="85"/>
        <v>0</v>
      </c>
      <c r="GVW20" s="300">
        <f t="shared" si="85"/>
        <v>0</v>
      </c>
      <c r="GVX20" s="300">
        <f t="shared" si="85"/>
        <v>0</v>
      </c>
      <c r="GVY20" s="300">
        <f t="shared" si="85"/>
        <v>0</v>
      </c>
      <c r="GVZ20" s="300">
        <f t="shared" si="85"/>
        <v>0</v>
      </c>
      <c r="GWA20" s="300">
        <f t="shared" si="85"/>
        <v>0</v>
      </c>
      <c r="GWB20" s="300">
        <f t="shared" si="85"/>
        <v>0</v>
      </c>
      <c r="GWC20" s="300">
        <f t="shared" si="85"/>
        <v>0</v>
      </c>
      <c r="GWD20" s="300">
        <f t="shared" si="85"/>
        <v>0</v>
      </c>
      <c r="GWE20" s="300">
        <f t="shared" si="85"/>
        <v>0</v>
      </c>
      <c r="GWF20" s="300">
        <f t="shared" si="85"/>
        <v>0</v>
      </c>
      <c r="GWG20" s="300">
        <f t="shared" si="85"/>
        <v>0</v>
      </c>
      <c r="GWH20" s="300">
        <f t="shared" si="85"/>
        <v>0</v>
      </c>
      <c r="GWI20" s="300">
        <f t="shared" si="85"/>
        <v>0</v>
      </c>
      <c r="GWJ20" s="300">
        <f t="shared" si="85"/>
        <v>0</v>
      </c>
      <c r="GWK20" s="300">
        <f t="shared" si="85"/>
        <v>0</v>
      </c>
      <c r="GWL20" s="300">
        <f t="shared" si="85"/>
        <v>0</v>
      </c>
      <c r="GWM20" s="300">
        <f t="shared" si="85"/>
        <v>0</v>
      </c>
      <c r="GWN20" s="300">
        <f t="shared" si="85"/>
        <v>0</v>
      </c>
      <c r="GWO20" s="300">
        <f t="shared" si="85"/>
        <v>0</v>
      </c>
      <c r="GWP20" s="300">
        <f t="shared" si="85"/>
        <v>0</v>
      </c>
      <c r="GWQ20" s="300">
        <f t="shared" si="85"/>
        <v>0</v>
      </c>
      <c r="GWR20" s="300">
        <f t="shared" si="85"/>
        <v>0</v>
      </c>
      <c r="GWS20" s="300">
        <f t="shared" si="85"/>
        <v>0</v>
      </c>
      <c r="GWT20" s="300">
        <f t="shared" si="85"/>
        <v>0</v>
      </c>
      <c r="GWU20" s="300">
        <f t="shared" si="85"/>
        <v>0</v>
      </c>
      <c r="GWV20" s="300">
        <f t="shared" si="85"/>
        <v>0</v>
      </c>
      <c r="GWW20" s="300">
        <f t="shared" si="85"/>
        <v>0</v>
      </c>
      <c r="GWX20" s="300">
        <f t="shared" si="85"/>
        <v>0</v>
      </c>
      <c r="GWY20" s="300">
        <f t="shared" si="85"/>
        <v>0</v>
      </c>
      <c r="GWZ20" s="300">
        <f t="shared" si="85"/>
        <v>0</v>
      </c>
      <c r="GXA20" s="300">
        <f t="shared" si="85"/>
        <v>0</v>
      </c>
      <c r="GXB20" s="300">
        <f t="shared" si="85"/>
        <v>0</v>
      </c>
      <c r="GXC20" s="300">
        <f t="shared" si="85"/>
        <v>0</v>
      </c>
      <c r="GXD20" s="300">
        <f t="shared" si="85"/>
        <v>0</v>
      </c>
      <c r="GXE20" s="300">
        <f t="shared" si="85"/>
        <v>0</v>
      </c>
      <c r="GXF20" s="300">
        <f t="shared" si="85"/>
        <v>0</v>
      </c>
      <c r="GXG20" s="300">
        <f t="shared" si="85"/>
        <v>0</v>
      </c>
      <c r="GXH20" s="300">
        <f t="shared" si="85"/>
        <v>0</v>
      </c>
      <c r="GXI20" s="300">
        <f t="shared" si="85"/>
        <v>0</v>
      </c>
      <c r="GXJ20" s="300">
        <f t="shared" si="85"/>
        <v>0</v>
      </c>
      <c r="GXK20" s="300">
        <f t="shared" si="85"/>
        <v>0</v>
      </c>
      <c r="GXL20" s="300">
        <f t="shared" si="85"/>
        <v>0</v>
      </c>
      <c r="GXM20" s="300">
        <f t="shared" si="85"/>
        <v>0</v>
      </c>
      <c r="GXN20" s="300">
        <f t="shared" si="85"/>
        <v>0</v>
      </c>
      <c r="GXO20" s="300">
        <f t="shared" si="85"/>
        <v>0</v>
      </c>
      <c r="GXP20" s="300">
        <f t="shared" si="85"/>
        <v>0</v>
      </c>
      <c r="GXQ20" s="300">
        <f t="shared" si="85"/>
        <v>0</v>
      </c>
      <c r="GXR20" s="300">
        <f t="shared" si="85"/>
        <v>0</v>
      </c>
      <c r="GXS20" s="300">
        <f t="shared" si="85"/>
        <v>0</v>
      </c>
      <c r="GXT20" s="300">
        <f t="shared" si="85"/>
        <v>0</v>
      </c>
      <c r="GXU20" s="300">
        <f t="shared" si="85"/>
        <v>0</v>
      </c>
      <c r="GXV20" s="300">
        <f t="shared" si="85"/>
        <v>0</v>
      </c>
      <c r="GXW20" s="300">
        <f t="shared" si="85"/>
        <v>0</v>
      </c>
      <c r="GXX20" s="300">
        <f t="shared" si="85"/>
        <v>0</v>
      </c>
      <c r="GXY20" s="300">
        <f t="shared" si="85"/>
        <v>0</v>
      </c>
      <c r="GXZ20" s="300">
        <f t="shared" si="85"/>
        <v>0</v>
      </c>
      <c r="GYA20" s="300">
        <f t="shared" si="85"/>
        <v>0</v>
      </c>
      <c r="GYB20" s="300">
        <f t="shared" si="85"/>
        <v>0</v>
      </c>
      <c r="GYC20" s="300">
        <f t="shared" si="85"/>
        <v>0</v>
      </c>
      <c r="GYD20" s="300">
        <f t="shared" ref="GYD20:HAO20" si="86" xml:space="preserve"> IF( GYD18 = 1, $F10, 0 )</f>
        <v>0</v>
      </c>
      <c r="GYE20" s="300">
        <f t="shared" si="86"/>
        <v>0</v>
      </c>
      <c r="GYF20" s="300">
        <f t="shared" si="86"/>
        <v>0</v>
      </c>
      <c r="GYG20" s="300">
        <f t="shared" si="86"/>
        <v>0</v>
      </c>
      <c r="GYH20" s="300">
        <f t="shared" si="86"/>
        <v>0</v>
      </c>
      <c r="GYI20" s="300">
        <f t="shared" si="86"/>
        <v>0</v>
      </c>
      <c r="GYJ20" s="300">
        <f t="shared" si="86"/>
        <v>0</v>
      </c>
      <c r="GYK20" s="300">
        <f t="shared" si="86"/>
        <v>0</v>
      </c>
      <c r="GYL20" s="300">
        <f t="shared" si="86"/>
        <v>0</v>
      </c>
      <c r="GYM20" s="300">
        <f t="shared" si="86"/>
        <v>0</v>
      </c>
      <c r="GYN20" s="300">
        <f t="shared" si="86"/>
        <v>0</v>
      </c>
      <c r="GYO20" s="300">
        <f t="shared" si="86"/>
        <v>0</v>
      </c>
      <c r="GYP20" s="300">
        <f t="shared" si="86"/>
        <v>0</v>
      </c>
      <c r="GYQ20" s="300">
        <f t="shared" si="86"/>
        <v>0</v>
      </c>
      <c r="GYR20" s="300">
        <f t="shared" si="86"/>
        <v>0</v>
      </c>
      <c r="GYS20" s="300">
        <f t="shared" si="86"/>
        <v>0</v>
      </c>
      <c r="GYT20" s="300">
        <f t="shared" si="86"/>
        <v>0</v>
      </c>
      <c r="GYU20" s="300">
        <f t="shared" si="86"/>
        <v>0</v>
      </c>
      <c r="GYV20" s="300">
        <f t="shared" si="86"/>
        <v>0</v>
      </c>
      <c r="GYW20" s="300">
        <f t="shared" si="86"/>
        <v>0</v>
      </c>
      <c r="GYX20" s="300">
        <f t="shared" si="86"/>
        <v>0</v>
      </c>
      <c r="GYY20" s="300">
        <f t="shared" si="86"/>
        <v>0</v>
      </c>
      <c r="GYZ20" s="300">
        <f t="shared" si="86"/>
        <v>0</v>
      </c>
      <c r="GZA20" s="300">
        <f t="shared" si="86"/>
        <v>0</v>
      </c>
      <c r="GZB20" s="300">
        <f t="shared" si="86"/>
        <v>0</v>
      </c>
      <c r="GZC20" s="300">
        <f t="shared" si="86"/>
        <v>0</v>
      </c>
      <c r="GZD20" s="300">
        <f t="shared" si="86"/>
        <v>0</v>
      </c>
      <c r="GZE20" s="300">
        <f t="shared" si="86"/>
        <v>0</v>
      </c>
      <c r="GZF20" s="300">
        <f t="shared" si="86"/>
        <v>0</v>
      </c>
      <c r="GZG20" s="300">
        <f t="shared" si="86"/>
        <v>0</v>
      </c>
      <c r="GZH20" s="300">
        <f t="shared" si="86"/>
        <v>0</v>
      </c>
      <c r="GZI20" s="300">
        <f t="shared" si="86"/>
        <v>0</v>
      </c>
      <c r="GZJ20" s="300">
        <f t="shared" si="86"/>
        <v>0</v>
      </c>
      <c r="GZK20" s="300">
        <f t="shared" si="86"/>
        <v>0</v>
      </c>
      <c r="GZL20" s="300">
        <f t="shared" si="86"/>
        <v>0</v>
      </c>
      <c r="GZM20" s="300">
        <f t="shared" si="86"/>
        <v>0</v>
      </c>
      <c r="GZN20" s="300">
        <f t="shared" si="86"/>
        <v>0</v>
      </c>
      <c r="GZO20" s="300">
        <f t="shared" si="86"/>
        <v>0</v>
      </c>
      <c r="GZP20" s="300">
        <f t="shared" si="86"/>
        <v>0</v>
      </c>
      <c r="GZQ20" s="300">
        <f t="shared" si="86"/>
        <v>0</v>
      </c>
      <c r="GZR20" s="300">
        <f t="shared" si="86"/>
        <v>0</v>
      </c>
      <c r="GZS20" s="300">
        <f t="shared" si="86"/>
        <v>0</v>
      </c>
      <c r="GZT20" s="300">
        <f t="shared" si="86"/>
        <v>0</v>
      </c>
      <c r="GZU20" s="300">
        <f t="shared" si="86"/>
        <v>0</v>
      </c>
      <c r="GZV20" s="300">
        <f t="shared" si="86"/>
        <v>0</v>
      </c>
      <c r="GZW20" s="300">
        <f t="shared" si="86"/>
        <v>0</v>
      </c>
      <c r="GZX20" s="300">
        <f t="shared" si="86"/>
        <v>0</v>
      </c>
      <c r="GZY20" s="300">
        <f t="shared" si="86"/>
        <v>0</v>
      </c>
      <c r="GZZ20" s="300">
        <f t="shared" si="86"/>
        <v>0</v>
      </c>
      <c r="HAA20" s="300">
        <f t="shared" si="86"/>
        <v>0</v>
      </c>
      <c r="HAB20" s="300">
        <f t="shared" si="86"/>
        <v>0</v>
      </c>
      <c r="HAC20" s="300">
        <f t="shared" si="86"/>
        <v>0</v>
      </c>
      <c r="HAD20" s="300">
        <f t="shared" si="86"/>
        <v>0</v>
      </c>
      <c r="HAE20" s="300">
        <f t="shared" si="86"/>
        <v>0</v>
      </c>
      <c r="HAF20" s="300">
        <f t="shared" si="86"/>
        <v>0</v>
      </c>
      <c r="HAG20" s="300">
        <f t="shared" si="86"/>
        <v>0</v>
      </c>
      <c r="HAH20" s="300">
        <f t="shared" si="86"/>
        <v>0</v>
      </c>
      <c r="HAI20" s="300">
        <f t="shared" si="86"/>
        <v>0</v>
      </c>
      <c r="HAJ20" s="300">
        <f t="shared" si="86"/>
        <v>0</v>
      </c>
      <c r="HAK20" s="300">
        <f t="shared" si="86"/>
        <v>0</v>
      </c>
      <c r="HAL20" s="300">
        <f t="shared" si="86"/>
        <v>0</v>
      </c>
      <c r="HAM20" s="300">
        <f t="shared" si="86"/>
        <v>0</v>
      </c>
      <c r="HAN20" s="300">
        <f t="shared" si="86"/>
        <v>0</v>
      </c>
      <c r="HAO20" s="300">
        <f t="shared" si="86"/>
        <v>0</v>
      </c>
      <c r="HAP20" s="300">
        <f t="shared" ref="HAP20:HDA20" si="87" xml:space="preserve"> IF( HAP18 = 1, $F10, 0 )</f>
        <v>0</v>
      </c>
      <c r="HAQ20" s="300">
        <f t="shared" si="87"/>
        <v>0</v>
      </c>
      <c r="HAR20" s="300">
        <f t="shared" si="87"/>
        <v>0</v>
      </c>
      <c r="HAS20" s="300">
        <f t="shared" si="87"/>
        <v>0</v>
      </c>
      <c r="HAT20" s="300">
        <f t="shared" si="87"/>
        <v>0</v>
      </c>
      <c r="HAU20" s="300">
        <f t="shared" si="87"/>
        <v>0</v>
      </c>
      <c r="HAV20" s="300">
        <f t="shared" si="87"/>
        <v>0</v>
      </c>
      <c r="HAW20" s="300">
        <f t="shared" si="87"/>
        <v>0</v>
      </c>
      <c r="HAX20" s="300">
        <f t="shared" si="87"/>
        <v>0</v>
      </c>
      <c r="HAY20" s="300">
        <f t="shared" si="87"/>
        <v>0</v>
      </c>
      <c r="HAZ20" s="300">
        <f t="shared" si="87"/>
        <v>0</v>
      </c>
      <c r="HBA20" s="300">
        <f t="shared" si="87"/>
        <v>0</v>
      </c>
      <c r="HBB20" s="300">
        <f t="shared" si="87"/>
        <v>0</v>
      </c>
      <c r="HBC20" s="300">
        <f t="shared" si="87"/>
        <v>0</v>
      </c>
      <c r="HBD20" s="300">
        <f t="shared" si="87"/>
        <v>0</v>
      </c>
      <c r="HBE20" s="300">
        <f t="shared" si="87"/>
        <v>0</v>
      </c>
      <c r="HBF20" s="300">
        <f t="shared" si="87"/>
        <v>0</v>
      </c>
      <c r="HBG20" s="300">
        <f t="shared" si="87"/>
        <v>0</v>
      </c>
      <c r="HBH20" s="300">
        <f t="shared" si="87"/>
        <v>0</v>
      </c>
      <c r="HBI20" s="300">
        <f t="shared" si="87"/>
        <v>0</v>
      </c>
      <c r="HBJ20" s="300">
        <f t="shared" si="87"/>
        <v>0</v>
      </c>
      <c r="HBK20" s="300">
        <f t="shared" si="87"/>
        <v>0</v>
      </c>
      <c r="HBL20" s="300">
        <f t="shared" si="87"/>
        <v>0</v>
      </c>
      <c r="HBM20" s="300">
        <f t="shared" si="87"/>
        <v>0</v>
      </c>
      <c r="HBN20" s="300">
        <f t="shared" si="87"/>
        <v>0</v>
      </c>
      <c r="HBO20" s="300">
        <f t="shared" si="87"/>
        <v>0</v>
      </c>
      <c r="HBP20" s="300">
        <f t="shared" si="87"/>
        <v>0</v>
      </c>
      <c r="HBQ20" s="300">
        <f t="shared" si="87"/>
        <v>0</v>
      </c>
      <c r="HBR20" s="300">
        <f t="shared" si="87"/>
        <v>0</v>
      </c>
      <c r="HBS20" s="300">
        <f t="shared" si="87"/>
        <v>0</v>
      </c>
      <c r="HBT20" s="300">
        <f t="shared" si="87"/>
        <v>0</v>
      </c>
      <c r="HBU20" s="300">
        <f t="shared" si="87"/>
        <v>0</v>
      </c>
      <c r="HBV20" s="300">
        <f t="shared" si="87"/>
        <v>0</v>
      </c>
      <c r="HBW20" s="300">
        <f t="shared" si="87"/>
        <v>0</v>
      </c>
      <c r="HBX20" s="300">
        <f t="shared" si="87"/>
        <v>0</v>
      </c>
      <c r="HBY20" s="300">
        <f t="shared" si="87"/>
        <v>0</v>
      </c>
      <c r="HBZ20" s="300">
        <f t="shared" si="87"/>
        <v>0</v>
      </c>
      <c r="HCA20" s="300">
        <f t="shared" si="87"/>
        <v>0</v>
      </c>
      <c r="HCB20" s="300">
        <f t="shared" si="87"/>
        <v>0</v>
      </c>
      <c r="HCC20" s="300">
        <f t="shared" si="87"/>
        <v>0</v>
      </c>
      <c r="HCD20" s="300">
        <f t="shared" si="87"/>
        <v>0</v>
      </c>
      <c r="HCE20" s="300">
        <f t="shared" si="87"/>
        <v>0</v>
      </c>
      <c r="HCF20" s="300">
        <f t="shared" si="87"/>
        <v>0</v>
      </c>
      <c r="HCG20" s="300">
        <f t="shared" si="87"/>
        <v>0</v>
      </c>
      <c r="HCH20" s="300">
        <f t="shared" si="87"/>
        <v>0</v>
      </c>
      <c r="HCI20" s="300">
        <f t="shared" si="87"/>
        <v>0</v>
      </c>
      <c r="HCJ20" s="300">
        <f t="shared" si="87"/>
        <v>0</v>
      </c>
      <c r="HCK20" s="300">
        <f t="shared" si="87"/>
        <v>0</v>
      </c>
      <c r="HCL20" s="300">
        <f t="shared" si="87"/>
        <v>0</v>
      </c>
      <c r="HCM20" s="300">
        <f t="shared" si="87"/>
        <v>0</v>
      </c>
      <c r="HCN20" s="300">
        <f t="shared" si="87"/>
        <v>0</v>
      </c>
      <c r="HCO20" s="300">
        <f t="shared" si="87"/>
        <v>0</v>
      </c>
      <c r="HCP20" s="300">
        <f t="shared" si="87"/>
        <v>0</v>
      </c>
      <c r="HCQ20" s="300">
        <f t="shared" si="87"/>
        <v>0</v>
      </c>
      <c r="HCR20" s="300">
        <f t="shared" si="87"/>
        <v>0</v>
      </c>
      <c r="HCS20" s="300">
        <f t="shared" si="87"/>
        <v>0</v>
      </c>
      <c r="HCT20" s="300">
        <f t="shared" si="87"/>
        <v>0</v>
      </c>
      <c r="HCU20" s="300">
        <f t="shared" si="87"/>
        <v>0</v>
      </c>
      <c r="HCV20" s="300">
        <f t="shared" si="87"/>
        <v>0</v>
      </c>
      <c r="HCW20" s="300">
        <f t="shared" si="87"/>
        <v>0</v>
      </c>
      <c r="HCX20" s="300">
        <f t="shared" si="87"/>
        <v>0</v>
      </c>
      <c r="HCY20" s="300">
        <f t="shared" si="87"/>
        <v>0</v>
      </c>
      <c r="HCZ20" s="300">
        <f t="shared" si="87"/>
        <v>0</v>
      </c>
      <c r="HDA20" s="300">
        <f t="shared" si="87"/>
        <v>0</v>
      </c>
      <c r="HDB20" s="300">
        <f t="shared" ref="HDB20:HFM20" si="88" xml:space="preserve"> IF( HDB18 = 1, $F10, 0 )</f>
        <v>0</v>
      </c>
      <c r="HDC20" s="300">
        <f t="shared" si="88"/>
        <v>0</v>
      </c>
      <c r="HDD20" s="300">
        <f t="shared" si="88"/>
        <v>0</v>
      </c>
      <c r="HDE20" s="300">
        <f t="shared" si="88"/>
        <v>0</v>
      </c>
      <c r="HDF20" s="300">
        <f t="shared" si="88"/>
        <v>0</v>
      </c>
      <c r="HDG20" s="300">
        <f t="shared" si="88"/>
        <v>0</v>
      </c>
      <c r="HDH20" s="300">
        <f t="shared" si="88"/>
        <v>0</v>
      </c>
      <c r="HDI20" s="300">
        <f t="shared" si="88"/>
        <v>0</v>
      </c>
      <c r="HDJ20" s="300">
        <f t="shared" si="88"/>
        <v>0</v>
      </c>
      <c r="HDK20" s="300">
        <f t="shared" si="88"/>
        <v>0</v>
      </c>
      <c r="HDL20" s="300">
        <f t="shared" si="88"/>
        <v>0</v>
      </c>
      <c r="HDM20" s="300">
        <f t="shared" si="88"/>
        <v>0</v>
      </c>
      <c r="HDN20" s="300">
        <f t="shared" si="88"/>
        <v>0</v>
      </c>
      <c r="HDO20" s="300">
        <f t="shared" si="88"/>
        <v>0</v>
      </c>
      <c r="HDP20" s="300">
        <f t="shared" si="88"/>
        <v>0</v>
      </c>
      <c r="HDQ20" s="300">
        <f t="shared" si="88"/>
        <v>0</v>
      </c>
      <c r="HDR20" s="300">
        <f t="shared" si="88"/>
        <v>0</v>
      </c>
      <c r="HDS20" s="300">
        <f t="shared" si="88"/>
        <v>0</v>
      </c>
      <c r="HDT20" s="300">
        <f t="shared" si="88"/>
        <v>0</v>
      </c>
      <c r="HDU20" s="300">
        <f t="shared" si="88"/>
        <v>0</v>
      </c>
      <c r="HDV20" s="300">
        <f t="shared" si="88"/>
        <v>0</v>
      </c>
      <c r="HDW20" s="300">
        <f t="shared" si="88"/>
        <v>0</v>
      </c>
      <c r="HDX20" s="300">
        <f t="shared" si="88"/>
        <v>0</v>
      </c>
      <c r="HDY20" s="300">
        <f t="shared" si="88"/>
        <v>0</v>
      </c>
      <c r="HDZ20" s="300">
        <f t="shared" si="88"/>
        <v>0</v>
      </c>
      <c r="HEA20" s="300">
        <f t="shared" si="88"/>
        <v>0</v>
      </c>
      <c r="HEB20" s="300">
        <f t="shared" si="88"/>
        <v>0</v>
      </c>
      <c r="HEC20" s="300">
        <f t="shared" si="88"/>
        <v>0</v>
      </c>
      <c r="HED20" s="300">
        <f t="shared" si="88"/>
        <v>0</v>
      </c>
      <c r="HEE20" s="300">
        <f t="shared" si="88"/>
        <v>0</v>
      </c>
      <c r="HEF20" s="300">
        <f t="shared" si="88"/>
        <v>0</v>
      </c>
      <c r="HEG20" s="300">
        <f t="shared" si="88"/>
        <v>0</v>
      </c>
      <c r="HEH20" s="300">
        <f t="shared" si="88"/>
        <v>0</v>
      </c>
      <c r="HEI20" s="300">
        <f t="shared" si="88"/>
        <v>0</v>
      </c>
      <c r="HEJ20" s="300">
        <f t="shared" si="88"/>
        <v>0</v>
      </c>
      <c r="HEK20" s="300">
        <f t="shared" si="88"/>
        <v>0</v>
      </c>
      <c r="HEL20" s="300">
        <f t="shared" si="88"/>
        <v>0</v>
      </c>
      <c r="HEM20" s="300">
        <f t="shared" si="88"/>
        <v>0</v>
      </c>
      <c r="HEN20" s="300">
        <f t="shared" si="88"/>
        <v>0</v>
      </c>
      <c r="HEO20" s="300">
        <f t="shared" si="88"/>
        <v>0</v>
      </c>
      <c r="HEP20" s="300">
        <f t="shared" si="88"/>
        <v>0</v>
      </c>
      <c r="HEQ20" s="300">
        <f t="shared" si="88"/>
        <v>0</v>
      </c>
      <c r="HER20" s="300">
        <f t="shared" si="88"/>
        <v>0</v>
      </c>
      <c r="HES20" s="300">
        <f t="shared" si="88"/>
        <v>0</v>
      </c>
      <c r="HET20" s="300">
        <f t="shared" si="88"/>
        <v>0</v>
      </c>
      <c r="HEU20" s="300">
        <f t="shared" si="88"/>
        <v>0</v>
      </c>
      <c r="HEV20" s="300">
        <f t="shared" si="88"/>
        <v>0</v>
      </c>
      <c r="HEW20" s="300">
        <f t="shared" si="88"/>
        <v>0</v>
      </c>
      <c r="HEX20" s="300">
        <f t="shared" si="88"/>
        <v>0</v>
      </c>
      <c r="HEY20" s="300">
        <f t="shared" si="88"/>
        <v>0</v>
      </c>
      <c r="HEZ20" s="300">
        <f t="shared" si="88"/>
        <v>0</v>
      </c>
      <c r="HFA20" s="300">
        <f t="shared" si="88"/>
        <v>0</v>
      </c>
      <c r="HFB20" s="300">
        <f t="shared" si="88"/>
        <v>0</v>
      </c>
      <c r="HFC20" s="300">
        <f t="shared" si="88"/>
        <v>0</v>
      </c>
      <c r="HFD20" s="300">
        <f t="shared" si="88"/>
        <v>0</v>
      </c>
      <c r="HFE20" s="300">
        <f t="shared" si="88"/>
        <v>0</v>
      </c>
      <c r="HFF20" s="300">
        <f t="shared" si="88"/>
        <v>0</v>
      </c>
      <c r="HFG20" s="300">
        <f t="shared" si="88"/>
        <v>0</v>
      </c>
      <c r="HFH20" s="300">
        <f t="shared" si="88"/>
        <v>0</v>
      </c>
      <c r="HFI20" s="300">
        <f t="shared" si="88"/>
        <v>0</v>
      </c>
      <c r="HFJ20" s="300">
        <f t="shared" si="88"/>
        <v>0</v>
      </c>
      <c r="HFK20" s="300">
        <f t="shared" si="88"/>
        <v>0</v>
      </c>
      <c r="HFL20" s="300">
        <f t="shared" si="88"/>
        <v>0</v>
      </c>
      <c r="HFM20" s="300">
        <f t="shared" si="88"/>
        <v>0</v>
      </c>
      <c r="HFN20" s="300">
        <f t="shared" ref="HFN20:HHY20" si="89" xml:space="preserve"> IF( HFN18 = 1, $F10, 0 )</f>
        <v>0</v>
      </c>
      <c r="HFO20" s="300">
        <f t="shared" si="89"/>
        <v>0</v>
      </c>
      <c r="HFP20" s="300">
        <f t="shared" si="89"/>
        <v>0</v>
      </c>
      <c r="HFQ20" s="300">
        <f t="shared" si="89"/>
        <v>0</v>
      </c>
      <c r="HFR20" s="300">
        <f t="shared" si="89"/>
        <v>0</v>
      </c>
      <c r="HFS20" s="300">
        <f t="shared" si="89"/>
        <v>0</v>
      </c>
      <c r="HFT20" s="300">
        <f t="shared" si="89"/>
        <v>0</v>
      </c>
      <c r="HFU20" s="300">
        <f t="shared" si="89"/>
        <v>0</v>
      </c>
      <c r="HFV20" s="300">
        <f t="shared" si="89"/>
        <v>0</v>
      </c>
      <c r="HFW20" s="300">
        <f t="shared" si="89"/>
        <v>0</v>
      </c>
      <c r="HFX20" s="300">
        <f t="shared" si="89"/>
        <v>0</v>
      </c>
      <c r="HFY20" s="300">
        <f t="shared" si="89"/>
        <v>0</v>
      </c>
      <c r="HFZ20" s="300">
        <f t="shared" si="89"/>
        <v>0</v>
      </c>
      <c r="HGA20" s="300">
        <f t="shared" si="89"/>
        <v>0</v>
      </c>
      <c r="HGB20" s="300">
        <f t="shared" si="89"/>
        <v>0</v>
      </c>
      <c r="HGC20" s="300">
        <f t="shared" si="89"/>
        <v>0</v>
      </c>
      <c r="HGD20" s="300">
        <f t="shared" si="89"/>
        <v>0</v>
      </c>
      <c r="HGE20" s="300">
        <f t="shared" si="89"/>
        <v>0</v>
      </c>
      <c r="HGF20" s="300">
        <f t="shared" si="89"/>
        <v>0</v>
      </c>
      <c r="HGG20" s="300">
        <f t="shared" si="89"/>
        <v>0</v>
      </c>
      <c r="HGH20" s="300">
        <f t="shared" si="89"/>
        <v>0</v>
      </c>
      <c r="HGI20" s="300">
        <f t="shared" si="89"/>
        <v>0</v>
      </c>
      <c r="HGJ20" s="300">
        <f t="shared" si="89"/>
        <v>0</v>
      </c>
      <c r="HGK20" s="300">
        <f t="shared" si="89"/>
        <v>0</v>
      </c>
      <c r="HGL20" s="300">
        <f t="shared" si="89"/>
        <v>0</v>
      </c>
      <c r="HGM20" s="300">
        <f t="shared" si="89"/>
        <v>0</v>
      </c>
      <c r="HGN20" s="300">
        <f t="shared" si="89"/>
        <v>0</v>
      </c>
      <c r="HGO20" s="300">
        <f t="shared" si="89"/>
        <v>0</v>
      </c>
      <c r="HGP20" s="300">
        <f t="shared" si="89"/>
        <v>0</v>
      </c>
      <c r="HGQ20" s="300">
        <f t="shared" si="89"/>
        <v>0</v>
      </c>
      <c r="HGR20" s="300">
        <f t="shared" si="89"/>
        <v>0</v>
      </c>
      <c r="HGS20" s="300">
        <f t="shared" si="89"/>
        <v>0</v>
      </c>
      <c r="HGT20" s="300">
        <f t="shared" si="89"/>
        <v>0</v>
      </c>
      <c r="HGU20" s="300">
        <f t="shared" si="89"/>
        <v>0</v>
      </c>
      <c r="HGV20" s="300">
        <f t="shared" si="89"/>
        <v>0</v>
      </c>
      <c r="HGW20" s="300">
        <f t="shared" si="89"/>
        <v>0</v>
      </c>
      <c r="HGX20" s="300">
        <f t="shared" si="89"/>
        <v>0</v>
      </c>
      <c r="HGY20" s="300">
        <f t="shared" si="89"/>
        <v>0</v>
      </c>
      <c r="HGZ20" s="300">
        <f t="shared" si="89"/>
        <v>0</v>
      </c>
      <c r="HHA20" s="300">
        <f t="shared" si="89"/>
        <v>0</v>
      </c>
      <c r="HHB20" s="300">
        <f t="shared" si="89"/>
        <v>0</v>
      </c>
      <c r="HHC20" s="300">
        <f t="shared" si="89"/>
        <v>0</v>
      </c>
      <c r="HHD20" s="300">
        <f t="shared" si="89"/>
        <v>0</v>
      </c>
      <c r="HHE20" s="300">
        <f t="shared" si="89"/>
        <v>0</v>
      </c>
      <c r="HHF20" s="300">
        <f t="shared" si="89"/>
        <v>0</v>
      </c>
      <c r="HHG20" s="300">
        <f t="shared" si="89"/>
        <v>0</v>
      </c>
      <c r="HHH20" s="300">
        <f t="shared" si="89"/>
        <v>0</v>
      </c>
      <c r="HHI20" s="300">
        <f t="shared" si="89"/>
        <v>0</v>
      </c>
      <c r="HHJ20" s="300">
        <f t="shared" si="89"/>
        <v>0</v>
      </c>
      <c r="HHK20" s="300">
        <f t="shared" si="89"/>
        <v>0</v>
      </c>
      <c r="HHL20" s="300">
        <f t="shared" si="89"/>
        <v>0</v>
      </c>
      <c r="HHM20" s="300">
        <f t="shared" si="89"/>
        <v>0</v>
      </c>
      <c r="HHN20" s="300">
        <f t="shared" si="89"/>
        <v>0</v>
      </c>
      <c r="HHO20" s="300">
        <f t="shared" si="89"/>
        <v>0</v>
      </c>
      <c r="HHP20" s="300">
        <f t="shared" si="89"/>
        <v>0</v>
      </c>
      <c r="HHQ20" s="300">
        <f t="shared" si="89"/>
        <v>0</v>
      </c>
      <c r="HHR20" s="300">
        <f t="shared" si="89"/>
        <v>0</v>
      </c>
      <c r="HHS20" s="300">
        <f t="shared" si="89"/>
        <v>0</v>
      </c>
      <c r="HHT20" s="300">
        <f t="shared" si="89"/>
        <v>0</v>
      </c>
      <c r="HHU20" s="300">
        <f t="shared" si="89"/>
        <v>0</v>
      </c>
      <c r="HHV20" s="300">
        <f t="shared" si="89"/>
        <v>0</v>
      </c>
      <c r="HHW20" s="300">
        <f t="shared" si="89"/>
        <v>0</v>
      </c>
      <c r="HHX20" s="300">
        <f t="shared" si="89"/>
        <v>0</v>
      </c>
      <c r="HHY20" s="300">
        <f t="shared" si="89"/>
        <v>0</v>
      </c>
      <c r="HHZ20" s="300">
        <f t="shared" ref="HHZ20:HKK20" si="90" xml:space="preserve"> IF( HHZ18 = 1, $F10, 0 )</f>
        <v>0</v>
      </c>
      <c r="HIA20" s="300">
        <f t="shared" si="90"/>
        <v>0</v>
      </c>
      <c r="HIB20" s="300">
        <f t="shared" si="90"/>
        <v>0</v>
      </c>
      <c r="HIC20" s="300">
        <f t="shared" si="90"/>
        <v>0</v>
      </c>
      <c r="HID20" s="300">
        <f t="shared" si="90"/>
        <v>0</v>
      </c>
      <c r="HIE20" s="300">
        <f t="shared" si="90"/>
        <v>0</v>
      </c>
      <c r="HIF20" s="300">
        <f t="shared" si="90"/>
        <v>0</v>
      </c>
      <c r="HIG20" s="300">
        <f t="shared" si="90"/>
        <v>0</v>
      </c>
      <c r="HIH20" s="300">
        <f t="shared" si="90"/>
        <v>0</v>
      </c>
      <c r="HII20" s="300">
        <f t="shared" si="90"/>
        <v>0</v>
      </c>
      <c r="HIJ20" s="300">
        <f t="shared" si="90"/>
        <v>0</v>
      </c>
      <c r="HIK20" s="300">
        <f t="shared" si="90"/>
        <v>0</v>
      </c>
      <c r="HIL20" s="300">
        <f t="shared" si="90"/>
        <v>0</v>
      </c>
      <c r="HIM20" s="300">
        <f t="shared" si="90"/>
        <v>0</v>
      </c>
      <c r="HIN20" s="300">
        <f t="shared" si="90"/>
        <v>0</v>
      </c>
      <c r="HIO20" s="300">
        <f t="shared" si="90"/>
        <v>0</v>
      </c>
      <c r="HIP20" s="300">
        <f t="shared" si="90"/>
        <v>0</v>
      </c>
      <c r="HIQ20" s="300">
        <f t="shared" si="90"/>
        <v>0</v>
      </c>
      <c r="HIR20" s="300">
        <f t="shared" si="90"/>
        <v>0</v>
      </c>
      <c r="HIS20" s="300">
        <f t="shared" si="90"/>
        <v>0</v>
      </c>
      <c r="HIT20" s="300">
        <f t="shared" si="90"/>
        <v>0</v>
      </c>
      <c r="HIU20" s="300">
        <f t="shared" si="90"/>
        <v>0</v>
      </c>
      <c r="HIV20" s="300">
        <f t="shared" si="90"/>
        <v>0</v>
      </c>
      <c r="HIW20" s="300">
        <f t="shared" si="90"/>
        <v>0</v>
      </c>
      <c r="HIX20" s="300">
        <f t="shared" si="90"/>
        <v>0</v>
      </c>
      <c r="HIY20" s="300">
        <f t="shared" si="90"/>
        <v>0</v>
      </c>
      <c r="HIZ20" s="300">
        <f t="shared" si="90"/>
        <v>0</v>
      </c>
      <c r="HJA20" s="300">
        <f t="shared" si="90"/>
        <v>0</v>
      </c>
      <c r="HJB20" s="300">
        <f t="shared" si="90"/>
        <v>0</v>
      </c>
      <c r="HJC20" s="300">
        <f t="shared" si="90"/>
        <v>0</v>
      </c>
      <c r="HJD20" s="300">
        <f t="shared" si="90"/>
        <v>0</v>
      </c>
      <c r="HJE20" s="300">
        <f t="shared" si="90"/>
        <v>0</v>
      </c>
      <c r="HJF20" s="300">
        <f t="shared" si="90"/>
        <v>0</v>
      </c>
      <c r="HJG20" s="300">
        <f t="shared" si="90"/>
        <v>0</v>
      </c>
      <c r="HJH20" s="300">
        <f t="shared" si="90"/>
        <v>0</v>
      </c>
      <c r="HJI20" s="300">
        <f t="shared" si="90"/>
        <v>0</v>
      </c>
      <c r="HJJ20" s="300">
        <f t="shared" si="90"/>
        <v>0</v>
      </c>
      <c r="HJK20" s="300">
        <f t="shared" si="90"/>
        <v>0</v>
      </c>
      <c r="HJL20" s="300">
        <f t="shared" si="90"/>
        <v>0</v>
      </c>
      <c r="HJM20" s="300">
        <f t="shared" si="90"/>
        <v>0</v>
      </c>
      <c r="HJN20" s="300">
        <f t="shared" si="90"/>
        <v>0</v>
      </c>
      <c r="HJO20" s="300">
        <f t="shared" si="90"/>
        <v>0</v>
      </c>
      <c r="HJP20" s="300">
        <f t="shared" si="90"/>
        <v>0</v>
      </c>
      <c r="HJQ20" s="300">
        <f t="shared" si="90"/>
        <v>0</v>
      </c>
      <c r="HJR20" s="300">
        <f t="shared" si="90"/>
        <v>0</v>
      </c>
      <c r="HJS20" s="300">
        <f t="shared" si="90"/>
        <v>0</v>
      </c>
      <c r="HJT20" s="300">
        <f t="shared" si="90"/>
        <v>0</v>
      </c>
      <c r="HJU20" s="300">
        <f t="shared" si="90"/>
        <v>0</v>
      </c>
      <c r="HJV20" s="300">
        <f t="shared" si="90"/>
        <v>0</v>
      </c>
      <c r="HJW20" s="300">
        <f t="shared" si="90"/>
        <v>0</v>
      </c>
      <c r="HJX20" s="300">
        <f t="shared" si="90"/>
        <v>0</v>
      </c>
      <c r="HJY20" s="300">
        <f t="shared" si="90"/>
        <v>0</v>
      </c>
      <c r="HJZ20" s="300">
        <f t="shared" si="90"/>
        <v>0</v>
      </c>
      <c r="HKA20" s="300">
        <f t="shared" si="90"/>
        <v>0</v>
      </c>
      <c r="HKB20" s="300">
        <f t="shared" si="90"/>
        <v>0</v>
      </c>
      <c r="HKC20" s="300">
        <f t="shared" si="90"/>
        <v>0</v>
      </c>
      <c r="HKD20" s="300">
        <f t="shared" si="90"/>
        <v>0</v>
      </c>
      <c r="HKE20" s="300">
        <f t="shared" si="90"/>
        <v>0</v>
      </c>
      <c r="HKF20" s="300">
        <f t="shared" si="90"/>
        <v>0</v>
      </c>
      <c r="HKG20" s="300">
        <f t="shared" si="90"/>
        <v>0</v>
      </c>
      <c r="HKH20" s="300">
        <f t="shared" si="90"/>
        <v>0</v>
      </c>
      <c r="HKI20" s="300">
        <f t="shared" si="90"/>
        <v>0</v>
      </c>
      <c r="HKJ20" s="300">
        <f t="shared" si="90"/>
        <v>0</v>
      </c>
      <c r="HKK20" s="300">
        <f t="shared" si="90"/>
        <v>0</v>
      </c>
      <c r="HKL20" s="300">
        <f t="shared" ref="HKL20:HMW20" si="91" xml:space="preserve"> IF( HKL18 = 1, $F10, 0 )</f>
        <v>0</v>
      </c>
      <c r="HKM20" s="300">
        <f t="shared" si="91"/>
        <v>0</v>
      </c>
      <c r="HKN20" s="300">
        <f t="shared" si="91"/>
        <v>0</v>
      </c>
      <c r="HKO20" s="300">
        <f t="shared" si="91"/>
        <v>0</v>
      </c>
      <c r="HKP20" s="300">
        <f t="shared" si="91"/>
        <v>0</v>
      </c>
      <c r="HKQ20" s="300">
        <f t="shared" si="91"/>
        <v>0</v>
      </c>
      <c r="HKR20" s="300">
        <f t="shared" si="91"/>
        <v>0</v>
      </c>
      <c r="HKS20" s="300">
        <f t="shared" si="91"/>
        <v>0</v>
      </c>
      <c r="HKT20" s="300">
        <f t="shared" si="91"/>
        <v>0</v>
      </c>
      <c r="HKU20" s="300">
        <f t="shared" si="91"/>
        <v>0</v>
      </c>
      <c r="HKV20" s="300">
        <f t="shared" si="91"/>
        <v>0</v>
      </c>
      <c r="HKW20" s="300">
        <f t="shared" si="91"/>
        <v>0</v>
      </c>
      <c r="HKX20" s="300">
        <f t="shared" si="91"/>
        <v>0</v>
      </c>
      <c r="HKY20" s="300">
        <f t="shared" si="91"/>
        <v>0</v>
      </c>
      <c r="HKZ20" s="300">
        <f t="shared" si="91"/>
        <v>0</v>
      </c>
      <c r="HLA20" s="300">
        <f t="shared" si="91"/>
        <v>0</v>
      </c>
      <c r="HLB20" s="300">
        <f t="shared" si="91"/>
        <v>0</v>
      </c>
      <c r="HLC20" s="300">
        <f t="shared" si="91"/>
        <v>0</v>
      </c>
      <c r="HLD20" s="300">
        <f t="shared" si="91"/>
        <v>0</v>
      </c>
      <c r="HLE20" s="300">
        <f t="shared" si="91"/>
        <v>0</v>
      </c>
      <c r="HLF20" s="300">
        <f t="shared" si="91"/>
        <v>0</v>
      </c>
      <c r="HLG20" s="300">
        <f t="shared" si="91"/>
        <v>0</v>
      </c>
      <c r="HLH20" s="300">
        <f t="shared" si="91"/>
        <v>0</v>
      </c>
      <c r="HLI20" s="300">
        <f t="shared" si="91"/>
        <v>0</v>
      </c>
      <c r="HLJ20" s="300">
        <f t="shared" si="91"/>
        <v>0</v>
      </c>
      <c r="HLK20" s="300">
        <f t="shared" si="91"/>
        <v>0</v>
      </c>
      <c r="HLL20" s="300">
        <f t="shared" si="91"/>
        <v>0</v>
      </c>
      <c r="HLM20" s="300">
        <f t="shared" si="91"/>
        <v>0</v>
      </c>
      <c r="HLN20" s="300">
        <f t="shared" si="91"/>
        <v>0</v>
      </c>
      <c r="HLO20" s="300">
        <f t="shared" si="91"/>
        <v>0</v>
      </c>
      <c r="HLP20" s="300">
        <f t="shared" si="91"/>
        <v>0</v>
      </c>
      <c r="HLQ20" s="300">
        <f t="shared" si="91"/>
        <v>0</v>
      </c>
      <c r="HLR20" s="300">
        <f t="shared" si="91"/>
        <v>0</v>
      </c>
      <c r="HLS20" s="300">
        <f t="shared" si="91"/>
        <v>0</v>
      </c>
      <c r="HLT20" s="300">
        <f t="shared" si="91"/>
        <v>0</v>
      </c>
      <c r="HLU20" s="300">
        <f t="shared" si="91"/>
        <v>0</v>
      </c>
      <c r="HLV20" s="300">
        <f t="shared" si="91"/>
        <v>0</v>
      </c>
      <c r="HLW20" s="300">
        <f t="shared" si="91"/>
        <v>0</v>
      </c>
      <c r="HLX20" s="300">
        <f t="shared" si="91"/>
        <v>0</v>
      </c>
      <c r="HLY20" s="300">
        <f t="shared" si="91"/>
        <v>0</v>
      </c>
      <c r="HLZ20" s="300">
        <f t="shared" si="91"/>
        <v>0</v>
      </c>
      <c r="HMA20" s="300">
        <f t="shared" si="91"/>
        <v>0</v>
      </c>
      <c r="HMB20" s="300">
        <f t="shared" si="91"/>
        <v>0</v>
      </c>
      <c r="HMC20" s="300">
        <f t="shared" si="91"/>
        <v>0</v>
      </c>
      <c r="HMD20" s="300">
        <f t="shared" si="91"/>
        <v>0</v>
      </c>
      <c r="HME20" s="300">
        <f t="shared" si="91"/>
        <v>0</v>
      </c>
      <c r="HMF20" s="300">
        <f t="shared" si="91"/>
        <v>0</v>
      </c>
      <c r="HMG20" s="300">
        <f t="shared" si="91"/>
        <v>0</v>
      </c>
      <c r="HMH20" s="300">
        <f t="shared" si="91"/>
        <v>0</v>
      </c>
      <c r="HMI20" s="300">
        <f t="shared" si="91"/>
        <v>0</v>
      </c>
      <c r="HMJ20" s="300">
        <f t="shared" si="91"/>
        <v>0</v>
      </c>
      <c r="HMK20" s="300">
        <f t="shared" si="91"/>
        <v>0</v>
      </c>
      <c r="HML20" s="300">
        <f t="shared" si="91"/>
        <v>0</v>
      </c>
      <c r="HMM20" s="300">
        <f t="shared" si="91"/>
        <v>0</v>
      </c>
      <c r="HMN20" s="300">
        <f t="shared" si="91"/>
        <v>0</v>
      </c>
      <c r="HMO20" s="300">
        <f t="shared" si="91"/>
        <v>0</v>
      </c>
      <c r="HMP20" s="300">
        <f t="shared" si="91"/>
        <v>0</v>
      </c>
      <c r="HMQ20" s="300">
        <f t="shared" si="91"/>
        <v>0</v>
      </c>
      <c r="HMR20" s="300">
        <f t="shared" si="91"/>
        <v>0</v>
      </c>
      <c r="HMS20" s="300">
        <f t="shared" si="91"/>
        <v>0</v>
      </c>
      <c r="HMT20" s="300">
        <f t="shared" si="91"/>
        <v>0</v>
      </c>
      <c r="HMU20" s="300">
        <f t="shared" si="91"/>
        <v>0</v>
      </c>
      <c r="HMV20" s="300">
        <f t="shared" si="91"/>
        <v>0</v>
      </c>
      <c r="HMW20" s="300">
        <f t="shared" si="91"/>
        <v>0</v>
      </c>
      <c r="HMX20" s="300">
        <f t="shared" ref="HMX20:HPI20" si="92" xml:space="preserve"> IF( HMX18 = 1, $F10, 0 )</f>
        <v>0</v>
      </c>
      <c r="HMY20" s="300">
        <f t="shared" si="92"/>
        <v>0</v>
      </c>
      <c r="HMZ20" s="300">
        <f t="shared" si="92"/>
        <v>0</v>
      </c>
      <c r="HNA20" s="300">
        <f t="shared" si="92"/>
        <v>0</v>
      </c>
      <c r="HNB20" s="300">
        <f t="shared" si="92"/>
        <v>0</v>
      </c>
      <c r="HNC20" s="300">
        <f t="shared" si="92"/>
        <v>0</v>
      </c>
      <c r="HND20" s="300">
        <f t="shared" si="92"/>
        <v>0</v>
      </c>
      <c r="HNE20" s="300">
        <f t="shared" si="92"/>
        <v>0</v>
      </c>
      <c r="HNF20" s="300">
        <f t="shared" si="92"/>
        <v>0</v>
      </c>
      <c r="HNG20" s="300">
        <f t="shared" si="92"/>
        <v>0</v>
      </c>
      <c r="HNH20" s="300">
        <f t="shared" si="92"/>
        <v>0</v>
      </c>
      <c r="HNI20" s="300">
        <f t="shared" si="92"/>
        <v>0</v>
      </c>
      <c r="HNJ20" s="300">
        <f t="shared" si="92"/>
        <v>0</v>
      </c>
      <c r="HNK20" s="300">
        <f t="shared" si="92"/>
        <v>0</v>
      </c>
      <c r="HNL20" s="300">
        <f t="shared" si="92"/>
        <v>0</v>
      </c>
      <c r="HNM20" s="300">
        <f t="shared" si="92"/>
        <v>0</v>
      </c>
      <c r="HNN20" s="300">
        <f t="shared" si="92"/>
        <v>0</v>
      </c>
      <c r="HNO20" s="300">
        <f t="shared" si="92"/>
        <v>0</v>
      </c>
      <c r="HNP20" s="300">
        <f t="shared" si="92"/>
        <v>0</v>
      </c>
      <c r="HNQ20" s="300">
        <f t="shared" si="92"/>
        <v>0</v>
      </c>
      <c r="HNR20" s="300">
        <f t="shared" si="92"/>
        <v>0</v>
      </c>
      <c r="HNS20" s="300">
        <f t="shared" si="92"/>
        <v>0</v>
      </c>
      <c r="HNT20" s="300">
        <f t="shared" si="92"/>
        <v>0</v>
      </c>
      <c r="HNU20" s="300">
        <f t="shared" si="92"/>
        <v>0</v>
      </c>
      <c r="HNV20" s="300">
        <f t="shared" si="92"/>
        <v>0</v>
      </c>
      <c r="HNW20" s="300">
        <f t="shared" si="92"/>
        <v>0</v>
      </c>
      <c r="HNX20" s="300">
        <f t="shared" si="92"/>
        <v>0</v>
      </c>
      <c r="HNY20" s="300">
        <f t="shared" si="92"/>
        <v>0</v>
      </c>
      <c r="HNZ20" s="300">
        <f t="shared" si="92"/>
        <v>0</v>
      </c>
      <c r="HOA20" s="300">
        <f t="shared" si="92"/>
        <v>0</v>
      </c>
      <c r="HOB20" s="300">
        <f t="shared" si="92"/>
        <v>0</v>
      </c>
      <c r="HOC20" s="300">
        <f t="shared" si="92"/>
        <v>0</v>
      </c>
      <c r="HOD20" s="300">
        <f t="shared" si="92"/>
        <v>0</v>
      </c>
      <c r="HOE20" s="300">
        <f t="shared" si="92"/>
        <v>0</v>
      </c>
      <c r="HOF20" s="300">
        <f t="shared" si="92"/>
        <v>0</v>
      </c>
      <c r="HOG20" s="300">
        <f t="shared" si="92"/>
        <v>0</v>
      </c>
      <c r="HOH20" s="300">
        <f t="shared" si="92"/>
        <v>0</v>
      </c>
      <c r="HOI20" s="300">
        <f t="shared" si="92"/>
        <v>0</v>
      </c>
      <c r="HOJ20" s="300">
        <f t="shared" si="92"/>
        <v>0</v>
      </c>
      <c r="HOK20" s="300">
        <f t="shared" si="92"/>
        <v>0</v>
      </c>
      <c r="HOL20" s="300">
        <f t="shared" si="92"/>
        <v>0</v>
      </c>
      <c r="HOM20" s="300">
        <f t="shared" si="92"/>
        <v>0</v>
      </c>
      <c r="HON20" s="300">
        <f t="shared" si="92"/>
        <v>0</v>
      </c>
      <c r="HOO20" s="300">
        <f t="shared" si="92"/>
        <v>0</v>
      </c>
      <c r="HOP20" s="300">
        <f t="shared" si="92"/>
        <v>0</v>
      </c>
      <c r="HOQ20" s="300">
        <f t="shared" si="92"/>
        <v>0</v>
      </c>
      <c r="HOR20" s="300">
        <f t="shared" si="92"/>
        <v>0</v>
      </c>
      <c r="HOS20" s="300">
        <f t="shared" si="92"/>
        <v>0</v>
      </c>
      <c r="HOT20" s="300">
        <f t="shared" si="92"/>
        <v>0</v>
      </c>
      <c r="HOU20" s="300">
        <f t="shared" si="92"/>
        <v>0</v>
      </c>
      <c r="HOV20" s="300">
        <f t="shared" si="92"/>
        <v>0</v>
      </c>
      <c r="HOW20" s="300">
        <f t="shared" si="92"/>
        <v>0</v>
      </c>
      <c r="HOX20" s="300">
        <f t="shared" si="92"/>
        <v>0</v>
      </c>
      <c r="HOY20" s="300">
        <f t="shared" si="92"/>
        <v>0</v>
      </c>
      <c r="HOZ20" s="300">
        <f t="shared" si="92"/>
        <v>0</v>
      </c>
      <c r="HPA20" s="300">
        <f t="shared" si="92"/>
        <v>0</v>
      </c>
      <c r="HPB20" s="300">
        <f t="shared" si="92"/>
        <v>0</v>
      </c>
      <c r="HPC20" s="300">
        <f t="shared" si="92"/>
        <v>0</v>
      </c>
      <c r="HPD20" s="300">
        <f t="shared" si="92"/>
        <v>0</v>
      </c>
      <c r="HPE20" s="300">
        <f t="shared" si="92"/>
        <v>0</v>
      </c>
      <c r="HPF20" s="300">
        <f t="shared" si="92"/>
        <v>0</v>
      </c>
      <c r="HPG20" s="300">
        <f t="shared" si="92"/>
        <v>0</v>
      </c>
      <c r="HPH20" s="300">
        <f t="shared" si="92"/>
        <v>0</v>
      </c>
      <c r="HPI20" s="300">
        <f t="shared" si="92"/>
        <v>0</v>
      </c>
      <c r="HPJ20" s="300">
        <f t="shared" ref="HPJ20:HRU20" si="93" xml:space="preserve"> IF( HPJ18 = 1, $F10, 0 )</f>
        <v>0</v>
      </c>
      <c r="HPK20" s="300">
        <f t="shared" si="93"/>
        <v>0</v>
      </c>
      <c r="HPL20" s="300">
        <f t="shared" si="93"/>
        <v>0</v>
      </c>
      <c r="HPM20" s="300">
        <f t="shared" si="93"/>
        <v>0</v>
      </c>
      <c r="HPN20" s="300">
        <f t="shared" si="93"/>
        <v>0</v>
      </c>
      <c r="HPO20" s="300">
        <f t="shared" si="93"/>
        <v>0</v>
      </c>
      <c r="HPP20" s="300">
        <f t="shared" si="93"/>
        <v>0</v>
      </c>
      <c r="HPQ20" s="300">
        <f t="shared" si="93"/>
        <v>0</v>
      </c>
      <c r="HPR20" s="300">
        <f t="shared" si="93"/>
        <v>0</v>
      </c>
      <c r="HPS20" s="300">
        <f t="shared" si="93"/>
        <v>0</v>
      </c>
      <c r="HPT20" s="300">
        <f t="shared" si="93"/>
        <v>0</v>
      </c>
      <c r="HPU20" s="300">
        <f t="shared" si="93"/>
        <v>0</v>
      </c>
      <c r="HPV20" s="300">
        <f t="shared" si="93"/>
        <v>0</v>
      </c>
      <c r="HPW20" s="300">
        <f t="shared" si="93"/>
        <v>0</v>
      </c>
      <c r="HPX20" s="300">
        <f t="shared" si="93"/>
        <v>0</v>
      </c>
      <c r="HPY20" s="300">
        <f t="shared" si="93"/>
        <v>0</v>
      </c>
      <c r="HPZ20" s="300">
        <f t="shared" si="93"/>
        <v>0</v>
      </c>
      <c r="HQA20" s="300">
        <f t="shared" si="93"/>
        <v>0</v>
      </c>
      <c r="HQB20" s="300">
        <f t="shared" si="93"/>
        <v>0</v>
      </c>
      <c r="HQC20" s="300">
        <f t="shared" si="93"/>
        <v>0</v>
      </c>
      <c r="HQD20" s="300">
        <f t="shared" si="93"/>
        <v>0</v>
      </c>
      <c r="HQE20" s="300">
        <f t="shared" si="93"/>
        <v>0</v>
      </c>
      <c r="HQF20" s="300">
        <f t="shared" si="93"/>
        <v>0</v>
      </c>
      <c r="HQG20" s="300">
        <f t="shared" si="93"/>
        <v>0</v>
      </c>
      <c r="HQH20" s="300">
        <f t="shared" si="93"/>
        <v>0</v>
      </c>
      <c r="HQI20" s="300">
        <f t="shared" si="93"/>
        <v>0</v>
      </c>
      <c r="HQJ20" s="300">
        <f t="shared" si="93"/>
        <v>0</v>
      </c>
      <c r="HQK20" s="300">
        <f t="shared" si="93"/>
        <v>0</v>
      </c>
      <c r="HQL20" s="300">
        <f t="shared" si="93"/>
        <v>0</v>
      </c>
      <c r="HQM20" s="300">
        <f t="shared" si="93"/>
        <v>0</v>
      </c>
      <c r="HQN20" s="300">
        <f t="shared" si="93"/>
        <v>0</v>
      </c>
      <c r="HQO20" s="300">
        <f t="shared" si="93"/>
        <v>0</v>
      </c>
      <c r="HQP20" s="300">
        <f t="shared" si="93"/>
        <v>0</v>
      </c>
      <c r="HQQ20" s="300">
        <f t="shared" si="93"/>
        <v>0</v>
      </c>
      <c r="HQR20" s="300">
        <f t="shared" si="93"/>
        <v>0</v>
      </c>
      <c r="HQS20" s="300">
        <f t="shared" si="93"/>
        <v>0</v>
      </c>
      <c r="HQT20" s="300">
        <f t="shared" si="93"/>
        <v>0</v>
      </c>
      <c r="HQU20" s="300">
        <f t="shared" si="93"/>
        <v>0</v>
      </c>
      <c r="HQV20" s="300">
        <f t="shared" si="93"/>
        <v>0</v>
      </c>
      <c r="HQW20" s="300">
        <f t="shared" si="93"/>
        <v>0</v>
      </c>
      <c r="HQX20" s="300">
        <f t="shared" si="93"/>
        <v>0</v>
      </c>
      <c r="HQY20" s="300">
        <f t="shared" si="93"/>
        <v>0</v>
      </c>
      <c r="HQZ20" s="300">
        <f t="shared" si="93"/>
        <v>0</v>
      </c>
      <c r="HRA20" s="300">
        <f t="shared" si="93"/>
        <v>0</v>
      </c>
      <c r="HRB20" s="300">
        <f t="shared" si="93"/>
        <v>0</v>
      </c>
      <c r="HRC20" s="300">
        <f t="shared" si="93"/>
        <v>0</v>
      </c>
      <c r="HRD20" s="300">
        <f t="shared" si="93"/>
        <v>0</v>
      </c>
      <c r="HRE20" s="300">
        <f t="shared" si="93"/>
        <v>0</v>
      </c>
      <c r="HRF20" s="300">
        <f t="shared" si="93"/>
        <v>0</v>
      </c>
      <c r="HRG20" s="300">
        <f t="shared" si="93"/>
        <v>0</v>
      </c>
      <c r="HRH20" s="300">
        <f t="shared" si="93"/>
        <v>0</v>
      </c>
      <c r="HRI20" s="300">
        <f t="shared" si="93"/>
        <v>0</v>
      </c>
      <c r="HRJ20" s="300">
        <f t="shared" si="93"/>
        <v>0</v>
      </c>
      <c r="HRK20" s="300">
        <f t="shared" si="93"/>
        <v>0</v>
      </c>
      <c r="HRL20" s="300">
        <f t="shared" si="93"/>
        <v>0</v>
      </c>
      <c r="HRM20" s="300">
        <f t="shared" si="93"/>
        <v>0</v>
      </c>
      <c r="HRN20" s="300">
        <f t="shared" si="93"/>
        <v>0</v>
      </c>
      <c r="HRO20" s="300">
        <f t="shared" si="93"/>
        <v>0</v>
      </c>
      <c r="HRP20" s="300">
        <f t="shared" si="93"/>
        <v>0</v>
      </c>
      <c r="HRQ20" s="300">
        <f t="shared" si="93"/>
        <v>0</v>
      </c>
      <c r="HRR20" s="300">
        <f t="shared" si="93"/>
        <v>0</v>
      </c>
      <c r="HRS20" s="300">
        <f t="shared" si="93"/>
        <v>0</v>
      </c>
      <c r="HRT20" s="300">
        <f t="shared" si="93"/>
        <v>0</v>
      </c>
      <c r="HRU20" s="300">
        <f t="shared" si="93"/>
        <v>0</v>
      </c>
      <c r="HRV20" s="300">
        <f t="shared" ref="HRV20:HUG20" si="94" xml:space="preserve"> IF( HRV18 = 1, $F10, 0 )</f>
        <v>0</v>
      </c>
      <c r="HRW20" s="300">
        <f t="shared" si="94"/>
        <v>0</v>
      </c>
      <c r="HRX20" s="300">
        <f t="shared" si="94"/>
        <v>0</v>
      </c>
      <c r="HRY20" s="300">
        <f t="shared" si="94"/>
        <v>0</v>
      </c>
      <c r="HRZ20" s="300">
        <f t="shared" si="94"/>
        <v>0</v>
      </c>
      <c r="HSA20" s="300">
        <f t="shared" si="94"/>
        <v>0</v>
      </c>
      <c r="HSB20" s="300">
        <f t="shared" si="94"/>
        <v>0</v>
      </c>
      <c r="HSC20" s="300">
        <f t="shared" si="94"/>
        <v>0</v>
      </c>
      <c r="HSD20" s="300">
        <f t="shared" si="94"/>
        <v>0</v>
      </c>
      <c r="HSE20" s="300">
        <f t="shared" si="94"/>
        <v>0</v>
      </c>
      <c r="HSF20" s="300">
        <f t="shared" si="94"/>
        <v>0</v>
      </c>
      <c r="HSG20" s="300">
        <f t="shared" si="94"/>
        <v>0</v>
      </c>
      <c r="HSH20" s="300">
        <f t="shared" si="94"/>
        <v>0</v>
      </c>
      <c r="HSI20" s="300">
        <f t="shared" si="94"/>
        <v>0</v>
      </c>
      <c r="HSJ20" s="300">
        <f t="shared" si="94"/>
        <v>0</v>
      </c>
      <c r="HSK20" s="300">
        <f t="shared" si="94"/>
        <v>0</v>
      </c>
      <c r="HSL20" s="300">
        <f t="shared" si="94"/>
        <v>0</v>
      </c>
      <c r="HSM20" s="300">
        <f t="shared" si="94"/>
        <v>0</v>
      </c>
      <c r="HSN20" s="300">
        <f t="shared" si="94"/>
        <v>0</v>
      </c>
      <c r="HSO20" s="300">
        <f t="shared" si="94"/>
        <v>0</v>
      </c>
      <c r="HSP20" s="300">
        <f t="shared" si="94"/>
        <v>0</v>
      </c>
      <c r="HSQ20" s="300">
        <f t="shared" si="94"/>
        <v>0</v>
      </c>
      <c r="HSR20" s="300">
        <f t="shared" si="94"/>
        <v>0</v>
      </c>
      <c r="HSS20" s="300">
        <f t="shared" si="94"/>
        <v>0</v>
      </c>
      <c r="HST20" s="300">
        <f t="shared" si="94"/>
        <v>0</v>
      </c>
      <c r="HSU20" s="300">
        <f t="shared" si="94"/>
        <v>0</v>
      </c>
      <c r="HSV20" s="300">
        <f t="shared" si="94"/>
        <v>0</v>
      </c>
      <c r="HSW20" s="300">
        <f t="shared" si="94"/>
        <v>0</v>
      </c>
      <c r="HSX20" s="300">
        <f t="shared" si="94"/>
        <v>0</v>
      </c>
      <c r="HSY20" s="300">
        <f t="shared" si="94"/>
        <v>0</v>
      </c>
      <c r="HSZ20" s="300">
        <f t="shared" si="94"/>
        <v>0</v>
      </c>
      <c r="HTA20" s="300">
        <f t="shared" si="94"/>
        <v>0</v>
      </c>
      <c r="HTB20" s="300">
        <f t="shared" si="94"/>
        <v>0</v>
      </c>
      <c r="HTC20" s="300">
        <f t="shared" si="94"/>
        <v>0</v>
      </c>
      <c r="HTD20" s="300">
        <f t="shared" si="94"/>
        <v>0</v>
      </c>
      <c r="HTE20" s="300">
        <f t="shared" si="94"/>
        <v>0</v>
      </c>
      <c r="HTF20" s="300">
        <f t="shared" si="94"/>
        <v>0</v>
      </c>
      <c r="HTG20" s="300">
        <f t="shared" si="94"/>
        <v>0</v>
      </c>
      <c r="HTH20" s="300">
        <f t="shared" si="94"/>
        <v>0</v>
      </c>
      <c r="HTI20" s="300">
        <f t="shared" si="94"/>
        <v>0</v>
      </c>
      <c r="HTJ20" s="300">
        <f t="shared" si="94"/>
        <v>0</v>
      </c>
      <c r="HTK20" s="300">
        <f t="shared" si="94"/>
        <v>0</v>
      </c>
      <c r="HTL20" s="300">
        <f t="shared" si="94"/>
        <v>0</v>
      </c>
      <c r="HTM20" s="300">
        <f t="shared" si="94"/>
        <v>0</v>
      </c>
      <c r="HTN20" s="300">
        <f t="shared" si="94"/>
        <v>0</v>
      </c>
      <c r="HTO20" s="300">
        <f t="shared" si="94"/>
        <v>0</v>
      </c>
      <c r="HTP20" s="300">
        <f t="shared" si="94"/>
        <v>0</v>
      </c>
      <c r="HTQ20" s="300">
        <f t="shared" si="94"/>
        <v>0</v>
      </c>
      <c r="HTR20" s="300">
        <f t="shared" si="94"/>
        <v>0</v>
      </c>
      <c r="HTS20" s="300">
        <f t="shared" si="94"/>
        <v>0</v>
      </c>
      <c r="HTT20" s="300">
        <f t="shared" si="94"/>
        <v>0</v>
      </c>
      <c r="HTU20" s="300">
        <f t="shared" si="94"/>
        <v>0</v>
      </c>
      <c r="HTV20" s="300">
        <f t="shared" si="94"/>
        <v>0</v>
      </c>
      <c r="HTW20" s="300">
        <f t="shared" si="94"/>
        <v>0</v>
      </c>
      <c r="HTX20" s="300">
        <f t="shared" si="94"/>
        <v>0</v>
      </c>
      <c r="HTY20" s="300">
        <f t="shared" si="94"/>
        <v>0</v>
      </c>
      <c r="HTZ20" s="300">
        <f t="shared" si="94"/>
        <v>0</v>
      </c>
      <c r="HUA20" s="300">
        <f t="shared" si="94"/>
        <v>0</v>
      </c>
      <c r="HUB20" s="300">
        <f t="shared" si="94"/>
        <v>0</v>
      </c>
      <c r="HUC20" s="300">
        <f t="shared" si="94"/>
        <v>0</v>
      </c>
      <c r="HUD20" s="300">
        <f t="shared" si="94"/>
        <v>0</v>
      </c>
      <c r="HUE20" s="300">
        <f t="shared" si="94"/>
        <v>0</v>
      </c>
      <c r="HUF20" s="300">
        <f t="shared" si="94"/>
        <v>0</v>
      </c>
      <c r="HUG20" s="300">
        <f t="shared" si="94"/>
        <v>0</v>
      </c>
      <c r="HUH20" s="300">
        <f t="shared" ref="HUH20:HWS20" si="95" xml:space="preserve"> IF( HUH18 = 1, $F10, 0 )</f>
        <v>0</v>
      </c>
      <c r="HUI20" s="300">
        <f t="shared" si="95"/>
        <v>0</v>
      </c>
      <c r="HUJ20" s="300">
        <f t="shared" si="95"/>
        <v>0</v>
      </c>
      <c r="HUK20" s="300">
        <f t="shared" si="95"/>
        <v>0</v>
      </c>
      <c r="HUL20" s="300">
        <f t="shared" si="95"/>
        <v>0</v>
      </c>
      <c r="HUM20" s="300">
        <f t="shared" si="95"/>
        <v>0</v>
      </c>
      <c r="HUN20" s="300">
        <f t="shared" si="95"/>
        <v>0</v>
      </c>
      <c r="HUO20" s="300">
        <f t="shared" si="95"/>
        <v>0</v>
      </c>
      <c r="HUP20" s="300">
        <f t="shared" si="95"/>
        <v>0</v>
      </c>
      <c r="HUQ20" s="300">
        <f t="shared" si="95"/>
        <v>0</v>
      </c>
      <c r="HUR20" s="300">
        <f t="shared" si="95"/>
        <v>0</v>
      </c>
      <c r="HUS20" s="300">
        <f t="shared" si="95"/>
        <v>0</v>
      </c>
      <c r="HUT20" s="300">
        <f t="shared" si="95"/>
        <v>0</v>
      </c>
      <c r="HUU20" s="300">
        <f t="shared" si="95"/>
        <v>0</v>
      </c>
      <c r="HUV20" s="300">
        <f t="shared" si="95"/>
        <v>0</v>
      </c>
      <c r="HUW20" s="300">
        <f t="shared" si="95"/>
        <v>0</v>
      </c>
      <c r="HUX20" s="300">
        <f t="shared" si="95"/>
        <v>0</v>
      </c>
      <c r="HUY20" s="300">
        <f t="shared" si="95"/>
        <v>0</v>
      </c>
      <c r="HUZ20" s="300">
        <f t="shared" si="95"/>
        <v>0</v>
      </c>
      <c r="HVA20" s="300">
        <f t="shared" si="95"/>
        <v>0</v>
      </c>
      <c r="HVB20" s="300">
        <f t="shared" si="95"/>
        <v>0</v>
      </c>
      <c r="HVC20" s="300">
        <f t="shared" si="95"/>
        <v>0</v>
      </c>
      <c r="HVD20" s="300">
        <f t="shared" si="95"/>
        <v>0</v>
      </c>
      <c r="HVE20" s="300">
        <f t="shared" si="95"/>
        <v>0</v>
      </c>
      <c r="HVF20" s="300">
        <f t="shared" si="95"/>
        <v>0</v>
      </c>
      <c r="HVG20" s="300">
        <f t="shared" si="95"/>
        <v>0</v>
      </c>
      <c r="HVH20" s="300">
        <f t="shared" si="95"/>
        <v>0</v>
      </c>
      <c r="HVI20" s="300">
        <f t="shared" si="95"/>
        <v>0</v>
      </c>
      <c r="HVJ20" s="300">
        <f t="shared" si="95"/>
        <v>0</v>
      </c>
      <c r="HVK20" s="300">
        <f t="shared" si="95"/>
        <v>0</v>
      </c>
      <c r="HVL20" s="300">
        <f t="shared" si="95"/>
        <v>0</v>
      </c>
      <c r="HVM20" s="300">
        <f t="shared" si="95"/>
        <v>0</v>
      </c>
      <c r="HVN20" s="300">
        <f t="shared" si="95"/>
        <v>0</v>
      </c>
      <c r="HVO20" s="300">
        <f t="shared" si="95"/>
        <v>0</v>
      </c>
      <c r="HVP20" s="300">
        <f t="shared" si="95"/>
        <v>0</v>
      </c>
      <c r="HVQ20" s="300">
        <f t="shared" si="95"/>
        <v>0</v>
      </c>
      <c r="HVR20" s="300">
        <f t="shared" si="95"/>
        <v>0</v>
      </c>
      <c r="HVS20" s="300">
        <f t="shared" si="95"/>
        <v>0</v>
      </c>
      <c r="HVT20" s="300">
        <f t="shared" si="95"/>
        <v>0</v>
      </c>
      <c r="HVU20" s="300">
        <f t="shared" si="95"/>
        <v>0</v>
      </c>
      <c r="HVV20" s="300">
        <f t="shared" si="95"/>
        <v>0</v>
      </c>
      <c r="HVW20" s="300">
        <f t="shared" si="95"/>
        <v>0</v>
      </c>
      <c r="HVX20" s="300">
        <f t="shared" si="95"/>
        <v>0</v>
      </c>
      <c r="HVY20" s="300">
        <f t="shared" si="95"/>
        <v>0</v>
      </c>
      <c r="HVZ20" s="300">
        <f t="shared" si="95"/>
        <v>0</v>
      </c>
      <c r="HWA20" s="300">
        <f t="shared" si="95"/>
        <v>0</v>
      </c>
      <c r="HWB20" s="300">
        <f t="shared" si="95"/>
        <v>0</v>
      </c>
      <c r="HWC20" s="300">
        <f t="shared" si="95"/>
        <v>0</v>
      </c>
      <c r="HWD20" s="300">
        <f t="shared" si="95"/>
        <v>0</v>
      </c>
      <c r="HWE20" s="300">
        <f t="shared" si="95"/>
        <v>0</v>
      </c>
      <c r="HWF20" s="300">
        <f t="shared" si="95"/>
        <v>0</v>
      </c>
      <c r="HWG20" s="300">
        <f t="shared" si="95"/>
        <v>0</v>
      </c>
      <c r="HWH20" s="300">
        <f t="shared" si="95"/>
        <v>0</v>
      </c>
      <c r="HWI20" s="300">
        <f t="shared" si="95"/>
        <v>0</v>
      </c>
      <c r="HWJ20" s="300">
        <f t="shared" si="95"/>
        <v>0</v>
      </c>
      <c r="HWK20" s="300">
        <f t="shared" si="95"/>
        <v>0</v>
      </c>
      <c r="HWL20" s="300">
        <f t="shared" si="95"/>
        <v>0</v>
      </c>
      <c r="HWM20" s="300">
        <f t="shared" si="95"/>
        <v>0</v>
      </c>
      <c r="HWN20" s="300">
        <f t="shared" si="95"/>
        <v>0</v>
      </c>
      <c r="HWO20" s="300">
        <f t="shared" si="95"/>
        <v>0</v>
      </c>
      <c r="HWP20" s="300">
        <f t="shared" si="95"/>
        <v>0</v>
      </c>
      <c r="HWQ20" s="300">
        <f t="shared" si="95"/>
        <v>0</v>
      </c>
      <c r="HWR20" s="300">
        <f t="shared" si="95"/>
        <v>0</v>
      </c>
      <c r="HWS20" s="300">
        <f t="shared" si="95"/>
        <v>0</v>
      </c>
      <c r="HWT20" s="300">
        <f t="shared" ref="HWT20:HZE20" si="96" xml:space="preserve"> IF( HWT18 = 1, $F10, 0 )</f>
        <v>0</v>
      </c>
      <c r="HWU20" s="300">
        <f t="shared" si="96"/>
        <v>0</v>
      </c>
      <c r="HWV20" s="300">
        <f t="shared" si="96"/>
        <v>0</v>
      </c>
      <c r="HWW20" s="300">
        <f t="shared" si="96"/>
        <v>0</v>
      </c>
      <c r="HWX20" s="300">
        <f t="shared" si="96"/>
        <v>0</v>
      </c>
      <c r="HWY20" s="300">
        <f t="shared" si="96"/>
        <v>0</v>
      </c>
      <c r="HWZ20" s="300">
        <f t="shared" si="96"/>
        <v>0</v>
      </c>
      <c r="HXA20" s="300">
        <f t="shared" si="96"/>
        <v>0</v>
      </c>
      <c r="HXB20" s="300">
        <f t="shared" si="96"/>
        <v>0</v>
      </c>
      <c r="HXC20" s="300">
        <f t="shared" si="96"/>
        <v>0</v>
      </c>
      <c r="HXD20" s="300">
        <f t="shared" si="96"/>
        <v>0</v>
      </c>
      <c r="HXE20" s="300">
        <f t="shared" si="96"/>
        <v>0</v>
      </c>
      <c r="HXF20" s="300">
        <f t="shared" si="96"/>
        <v>0</v>
      </c>
      <c r="HXG20" s="300">
        <f t="shared" si="96"/>
        <v>0</v>
      </c>
      <c r="HXH20" s="300">
        <f t="shared" si="96"/>
        <v>0</v>
      </c>
      <c r="HXI20" s="300">
        <f t="shared" si="96"/>
        <v>0</v>
      </c>
      <c r="HXJ20" s="300">
        <f t="shared" si="96"/>
        <v>0</v>
      </c>
      <c r="HXK20" s="300">
        <f t="shared" si="96"/>
        <v>0</v>
      </c>
      <c r="HXL20" s="300">
        <f t="shared" si="96"/>
        <v>0</v>
      </c>
      <c r="HXM20" s="300">
        <f t="shared" si="96"/>
        <v>0</v>
      </c>
      <c r="HXN20" s="300">
        <f t="shared" si="96"/>
        <v>0</v>
      </c>
      <c r="HXO20" s="300">
        <f t="shared" si="96"/>
        <v>0</v>
      </c>
      <c r="HXP20" s="300">
        <f t="shared" si="96"/>
        <v>0</v>
      </c>
      <c r="HXQ20" s="300">
        <f t="shared" si="96"/>
        <v>0</v>
      </c>
      <c r="HXR20" s="300">
        <f t="shared" si="96"/>
        <v>0</v>
      </c>
      <c r="HXS20" s="300">
        <f t="shared" si="96"/>
        <v>0</v>
      </c>
      <c r="HXT20" s="300">
        <f t="shared" si="96"/>
        <v>0</v>
      </c>
      <c r="HXU20" s="300">
        <f t="shared" si="96"/>
        <v>0</v>
      </c>
      <c r="HXV20" s="300">
        <f t="shared" si="96"/>
        <v>0</v>
      </c>
      <c r="HXW20" s="300">
        <f t="shared" si="96"/>
        <v>0</v>
      </c>
      <c r="HXX20" s="300">
        <f t="shared" si="96"/>
        <v>0</v>
      </c>
      <c r="HXY20" s="300">
        <f t="shared" si="96"/>
        <v>0</v>
      </c>
      <c r="HXZ20" s="300">
        <f t="shared" si="96"/>
        <v>0</v>
      </c>
      <c r="HYA20" s="300">
        <f t="shared" si="96"/>
        <v>0</v>
      </c>
      <c r="HYB20" s="300">
        <f t="shared" si="96"/>
        <v>0</v>
      </c>
      <c r="HYC20" s="300">
        <f t="shared" si="96"/>
        <v>0</v>
      </c>
      <c r="HYD20" s="300">
        <f t="shared" si="96"/>
        <v>0</v>
      </c>
      <c r="HYE20" s="300">
        <f t="shared" si="96"/>
        <v>0</v>
      </c>
      <c r="HYF20" s="300">
        <f t="shared" si="96"/>
        <v>0</v>
      </c>
      <c r="HYG20" s="300">
        <f t="shared" si="96"/>
        <v>0</v>
      </c>
      <c r="HYH20" s="300">
        <f t="shared" si="96"/>
        <v>0</v>
      </c>
      <c r="HYI20" s="300">
        <f t="shared" si="96"/>
        <v>0</v>
      </c>
      <c r="HYJ20" s="300">
        <f t="shared" si="96"/>
        <v>0</v>
      </c>
      <c r="HYK20" s="300">
        <f t="shared" si="96"/>
        <v>0</v>
      </c>
      <c r="HYL20" s="300">
        <f t="shared" si="96"/>
        <v>0</v>
      </c>
      <c r="HYM20" s="300">
        <f t="shared" si="96"/>
        <v>0</v>
      </c>
      <c r="HYN20" s="300">
        <f t="shared" si="96"/>
        <v>0</v>
      </c>
      <c r="HYO20" s="300">
        <f t="shared" si="96"/>
        <v>0</v>
      </c>
      <c r="HYP20" s="300">
        <f t="shared" si="96"/>
        <v>0</v>
      </c>
      <c r="HYQ20" s="300">
        <f t="shared" si="96"/>
        <v>0</v>
      </c>
      <c r="HYR20" s="300">
        <f t="shared" si="96"/>
        <v>0</v>
      </c>
      <c r="HYS20" s="300">
        <f t="shared" si="96"/>
        <v>0</v>
      </c>
      <c r="HYT20" s="300">
        <f t="shared" si="96"/>
        <v>0</v>
      </c>
      <c r="HYU20" s="300">
        <f t="shared" si="96"/>
        <v>0</v>
      </c>
      <c r="HYV20" s="300">
        <f t="shared" si="96"/>
        <v>0</v>
      </c>
      <c r="HYW20" s="300">
        <f t="shared" si="96"/>
        <v>0</v>
      </c>
      <c r="HYX20" s="300">
        <f t="shared" si="96"/>
        <v>0</v>
      </c>
      <c r="HYY20" s="300">
        <f t="shared" si="96"/>
        <v>0</v>
      </c>
      <c r="HYZ20" s="300">
        <f t="shared" si="96"/>
        <v>0</v>
      </c>
      <c r="HZA20" s="300">
        <f t="shared" si="96"/>
        <v>0</v>
      </c>
      <c r="HZB20" s="300">
        <f t="shared" si="96"/>
        <v>0</v>
      </c>
      <c r="HZC20" s="300">
        <f t="shared" si="96"/>
        <v>0</v>
      </c>
      <c r="HZD20" s="300">
        <f t="shared" si="96"/>
        <v>0</v>
      </c>
      <c r="HZE20" s="300">
        <f t="shared" si="96"/>
        <v>0</v>
      </c>
      <c r="HZF20" s="300">
        <f t="shared" ref="HZF20:IBQ20" si="97" xml:space="preserve"> IF( HZF18 = 1, $F10, 0 )</f>
        <v>0</v>
      </c>
      <c r="HZG20" s="300">
        <f t="shared" si="97"/>
        <v>0</v>
      </c>
      <c r="HZH20" s="300">
        <f t="shared" si="97"/>
        <v>0</v>
      </c>
      <c r="HZI20" s="300">
        <f t="shared" si="97"/>
        <v>0</v>
      </c>
      <c r="HZJ20" s="300">
        <f t="shared" si="97"/>
        <v>0</v>
      </c>
      <c r="HZK20" s="300">
        <f t="shared" si="97"/>
        <v>0</v>
      </c>
      <c r="HZL20" s="300">
        <f t="shared" si="97"/>
        <v>0</v>
      </c>
      <c r="HZM20" s="300">
        <f t="shared" si="97"/>
        <v>0</v>
      </c>
      <c r="HZN20" s="300">
        <f t="shared" si="97"/>
        <v>0</v>
      </c>
      <c r="HZO20" s="300">
        <f t="shared" si="97"/>
        <v>0</v>
      </c>
      <c r="HZP20" s="300">
        <f t="shared" si="97"/>
        <v>0</v>
      </c>
      <c r="HZQ20" s="300">
        <f t="shared" si="97"/>
        <v>0</v>
      </c>
      <c r="HZR20" s="300">
        <f t="shared" si="97"/>
        <v>0</v>
      </c>
      <c r="HZS20" s="300">
        <f t="shared" si="97"/>
        <v>0</v>
      </c>
      <c r="HZT20" s="300">
        <f t="shared" si="97"/>
        <v>0</v>
      </c>
      <c r="HZU20" s="300">
        <f t="shared" si="97"/>
        <v>0</v>
      </c>
      <c r="HZV20" s="300">
        <f t="shared" si="97"/>
        <v>0</v>
      </c>
      <c r="HZW20" s="300">
        <f t="shared" si="97"/>
        <v>0</v>
      </c>
      <c r="HZX20" s="300">
        <f t="shared" si="97"/>
        <v>0</v>
      </c>
      <c r="HZY20" s="300">
        <f t="shared" si="97"/>
        <v>0</v>
      </c>
      <c r="HZZ20" s="300">
        <f t="shared" si="97"/>
        <v>0</v>
      </c>
      <c r="IAA20" s="300">
        <f t="shared" si="97"/>
        <v>0</v>
      </c>
      <c r="IAB20" s="300">
        <f t="shared" si="97"/>
        <v>0</v>
      </c>
      <c r="IAC20" s="300">
        <f t="shared" si="97"/>
        <v>0</v>
      </c>
      <c r="IAD20" s="300">
        <f t="shared" si="97"/>
        <v>0</v>
      </c>
      <c r="IAE20" s="300">
        <f t="shared" si="97"/>
        <v>0</v>
      </c>
      <c r="IAF20" s="300">
        <f t="shared" si="97"/>
        <v>0</v>
      </c>
      <c r="IAG20" s="300">
        <f t="shared" si="97"/>
        <v>0</v>
      </c>
      <c r="IAH20" s="300">
        <f t="shared" si="97"/>
        <v>0</v>
      </c>
      <c r="IAI20" s="300">
        <f t="shared" si="97"/>
        <v>0</v>
      </c>
      <c r="IAJ20" s="300">
        <f t="shared" si="97"/>
        <v>0</v>
      </c>
      <c r="IAK20" s="300">
        <f t="shared" si="97"/>
        <v>0</v>
      </c>
      <c r="IAL20" s="300">
        <f t="shared" si="97"/>
        <v>0</v>
      </c>
      <c r="IAM20" s="300">
        <f t="shared" si="97"/>
        <v>0</v>
      </c>
      <c r="IAN20" s="300">
        <f t="shared" si="97"/>
        <v>0</v>
      </c>
      <c r="IAO20" s="300">
        <f t="shared" si="97"/>
        <v>0</v>
      </c>
      <c r="IAP20" s="300">
        <f t="shared" si="97"/>
        <v>0</v>
      </c>
      <c r="IAQ20" s="300">
        <f t="shared" si="97"/>
        <v>0</v>
      </c>
      <c r="IAR20" s="300">
        <f t="shared" si="97"/>
        <v>0</v>
      </c>
      <c r="IAS20" s="300">
        <f t="shared" si="97"/>
        <v>0</v>
      </c>
      <c r="IAT20" s="300">
        <f t="shared" si="97"/>
        <v>0</v>
      </c>
      <c r="IAU20" s="300">
        <f t="shared" si="97"/>
        <v>0</v>
      </c>
      <c r="IAV20" s="300">
        <f t="shared" si="97"/>
        <v>0</v>
      </c>
      <c r="IAW20" s="300">
        <f t="shared" si="97"/>
        <v>0</v>
      </c>
      <c r="IAX20" s="300">
        <f t="shared" si="97"/>
        <v>0</v>
      </c>
      <c r="IAY20" s="300">
        <f t="shared" si="97"/>
        <v>0</v>
      </c>
      <c r="IAZ20" s="300">
        <f t="shared" si="97"/>
        <v>0</v>
      </c>
      <c r="IBA20" s="300">
        <f t="shared" si="97"/>
        <v>0</v>
      </c>
      <c r="IBB20" s="300">
        <f t="shared" si="97"/>
        <v>0</v>
      </c>
      <c r="IBC20" s="300">
        <f t="shared" si="97"/>
        <v>0</v>
      </c>
      <c r="IBD20" s="300">
        <f t="shared" si="97"/>
        <v>0</v>
      </c>
      <c r="IBE20" s="300">
        <f t="shared" si="97"/>
        <v>0</v>
      </c>
      <c r="IBF20" s="300">
        <f t="shared" si="97"/>
        <v>0</v>
      </c>
      <c r="IBG20" s="300">
        <f t="shared" si="97"/>
        <v>0</v>
      </c>
      <c r="IBH20" s="300">
        <f t="shared" si="97"/>
        <v>0</v>
      </c>
      <c r="IBI20" s="300">
        <f t="shared" si="97"/>
        <v>0</v>
      </c>
      <c r="IBJ20" s="300">
        <f t="shared" si="97"/>
        <v>0</v>
      </c>
      <c r="IBK20" s="300">
        <f t="shared" si="97"/>
        <v>0</v>
      </c>
      <c r="IBL20" s="300">
        <f t="shared" si="97"/>
        <v>0</v>
      </c>
      <c r="IBM20" s="300">
        <f t="shared" si="97"/>
        <v>0</v>
      </c>
      <c r="IBN20" s="300">
        <f t="shared" si="97"/>
        <v>0</v>
      </c>
      <c r="IBO20" s="300">
        <f t="shared" si="97"/>
        <v>0</v>
      </c>
      <c r="IBP20" s="300">
        <f t="shared" si="97"/>
        <v>0</v>
      </c>
      <c r="IBQ20" s="300">
        <f t="shared" si="97"/>
        <v>0</v>
      </c>
      <c r="IBR20" s="300">
        <f t="shared" ref="IBR20:IEC20" si="98" xml:space="preserve"> IF( IBR18 = 1, $F10, 0 )</f>
        <v>0</v>
      </c>
      <c r="IBS20" s="300">
        <f t="shared" si="98"/>
        <v>0</v>
      </c>
      <c r="IBT20" s="300">
        <f t="shared" si="98"/>
        <v>0</v>
      </c>
      <c r="IBU20" s="300">
        <f t="shared" si="98"/>
        <v>0</v>
      </c>
      <c r="IBV20" s="300">
        <f t="shared" si="98"/>
        <v>0</v>
      </c>
      <c r="IBW20" s="300">
        <f t="shared" si="98"/>
        <v>0</v>
      </c>
      <c r="IBX20" s="300">
        <f t="shared" si="98"/>
        <v>0</v>
      </c>
      <c r="IBY20" s="300">
        <f t="shared" si="98"/>
        <v>0</v>
      </c>
      <c r="IBZ20" s="300">
        <f t="shared" si="98"/>
        <v>0</v>
      </c>
      <c r="ICA20" s="300">
        <f t="shared" si="98"/>
        <v>0</v>
      </c>
      <c r="ICB20" s="300">
        <f t="shared" si="98"/>
        <v>0</v>
      </c>
      <c r="ICC20" s="300">
        <f t="shared" si="98"/>
        <v>0</v>
      </c>
      <c r="ICD20" s="300">
        <f t="shared" si="98"/>
        <v>0</v>
      </c>
      <c r="ICE20" s="300">
        <f t="shared" si="98"/>
        <v>0</v>
      </c>
      <c r="ICF20" s="300">
        <f t="shared" si="98"/>
        <v>0</v>
      </c>
      <c r="ICG20" s="300">
        <f t="shared" si="98"/>
        <v>0</v>
      </c>
      <c r="ICH20" s="300">
        <f t="shared" si="98"/>
        <v>0</v>
      </c>
      <c r="ICI20" s="300">
        <f t="shared" si="98"/>
        <v>0</v>
      </c>
      <c r="ICJ20" s="300">
        <f t="shared" si="98"/>
        <v>0</v>
      </c>
      <c r="ICK20" s="300">
        <f t="shared" si="98"/>
        <v>0</v>
      </c>
      <c r="ICL20" s="300">
        <f t="shared" si="98"/>
        <v>0</v>
      </c>
      <c r="ICM20" s="300">
        <f t="shared" si="98"/>
        <v>0</v>
      </c>
      <c r="ICN20" s="300">
        <f t="shared" si="98"/>
        <v>0</v>
      </c>
      <c r="ICO20" s="300">
        <f t="shared" si="98"/>
        <v>0</v>
      </c>
      <c r="ICP20" s="300">
        <f t="shared" si="98"/>
        <v>0</v>
      </c>
      <c r="ICQ20" s="300">
        <f t="shared" si="98"/>
        <v>0</v>
      </c>
      <c r="ICR20" s="300">
        <f t="shared" si="98"/>
        <v>0</v>
      </c>
      <c r="ICS20" s="300">
        <f t="shared" si="98"/>
        <v>0</v>
      </c>
      <c r="ICT20" s="300">
        <f t="shared" si="98"/>
        <v>0</v>
      </c>
      <c r="ICU20" s="300">
        <f t="shared" si="98"/>
        <v>0</v>
      </c>
      <c r="ICV20" s="300">
        <f t="shared" si="98"/>
        <v>0</v>
      </c>
      <c r="ICW20" s="300">
        <f t="shared" si="98"/>
        <v>0</v>
      </c>
      <c r="ICX20" s="300">
        <f t="shared" si="98"/>
        <v>0</v>
      </c>
      <c r="ICY20" s="300">
        <f t="shared" si="98"/>
        <v>0</v>
      </c>
      <c r="ICZ20" s="300">
        <f t="shared" si="98"/>
        <v>0</v>
      </c>
      <c r="IDA20" s="300">
        <f t="shared" si="98"/>
        <v>0</v>
      </c>
      <c r="IDB20" s="300">
        <f t="shared" si="98"/>
        <v>0</v>
      </c>
      <c r="IDC20" s="300">
        <f t="shared" si="98"/>
        <v>0</v>
      </c>
      <c r="IDD20" s="300">
        <f t="shared" si="98"/>
        <v>0</v>
      </c>
      <c r="IDE20" s="300">
        <f t="shared" si="98"/>
        <v>0</v>
      </c>
      <c r="IDF20" s="300">
        <f t="shared" si="98"/>
        <v>0</v>
      </c>
      <c r="IDG20" s="300">
        <f t="shared" si="98"/>
        <v>0</v>
      </c>
      <c r="IDH20" s="300">
        <f t="shared" si="98"/>
        <v>0</v>
      </c>
      <c r="IDI20" s="300">
        <f t="shared" si="98"/>
        <v>0</v>
      </c>
      <c r="IDJ20" s="300">
        <f t="shared" si="98"/>
        <v>0</v>
      </c>
      <c r="IDK20" s="300">
        <f t="shared" si="98"/>
        <v>0</v>
      </c>
      <c r="IDL20" s="300">
        <f t="shared" si="98"/>
        <v>0</v>
      </c>
      <c r="IDM20" s="300">
        <f t="shared" si="98"/>
        <v>0</v>
      </c>
      <c r="IDN20" s="300">
        <f t="shared" si="98"/>
        <v>0</v>
      </c>
      <c r="IDO20" s="300">
        <f t="shared" si="98"/>
        <v>0</v>
      </c>
      <c r="IDP20" s="300">
        <f t="shared" si="98"/>
        <v>0</v>
      </c>
      <c r="IDQ20" s="300">
        <f t="shared" si="98"/>
        <v>0</v>
      </c>
      <c r="IDR20" s="300">
        <f t="shared" si="98"/>
        <v>0</v>
      </c>
      <c r="IDS20" s="300">
        <f t="shared" si="98"/>
        <v>0</v>
      </c>
      <c r="IDT20" s="300">
        <f t="shared" si="98"/>
        <v>0</v>
      </c>
      <c r="IDU20" s="300">
        <f t="shared" si="98"/>
        <v>0</v>
      </c>
      <c r="IDV20" s="300">
        <f t="shared" si="98"/>
        <v>0</v>
      </c>
      <c r="IDW20" s="300">
        <f t="shared" si="98"/>
        <v>0</v>
      </c>
      <c r="IDX20" s="300">
        <f t="shared" si="98"/>
        <v>0</v>
      </c>
      <c r="IDY20" s="300">
        <f t="shared" si="98"/>
        <v>0</v>
      </c>
      <c r="IDZ20" s="300">
        <f t="shared" si="98"/>
        <v>0</v>
      </c>
      <c r="IEA20" s="300">
        <f t="shared" si="98"/>
        <v>0</v>
      </c>
      <c r="IEB20" s="300">
        <f t="shared" si="98"/>
        <v>0</v>
      </c>
      <c r="IEC20" s="300">
        <f t="shared" si="98"/>
        <v>0</v>
      </c>
      <c r="IED20" s="300">
        <f t="shared" ref="IED20:IGO20" si="99" xml:space="preserve"> IF( IED18 = 1, $F10, 0 )</f>
        <v>0</v>
      </c>
      <c r="IEE20" s="300">
        <f t="shared" si="99"/>
        <v>0</v>
      </c>
      <c r="IEF20" s="300">
        <f t="shared" si="99"/>
        <v>0</v>
      </c>
      <c r="IEG20" s="300">
        <f t="shared" si="99"/>
        <v>0</v>
      </c>
      <c r="IEH20" s="300">
        <f t="shared" si="99"/>
        <v>0</v>
      </c>
      <c r="IEI20" s="300">
        <f t="shared" si="99"/>
        <v>0</v>
      </c>
      <c r="IEJ20" s="300">
        <f t="shared" si="99"/>
        <v>0</v>
      </c>
      <c r="IEK20" s="300">
        <f t="shared" si="99"/>
        <v>0</v>
      </c>
      <c r="IEL20" s="300">
        <f t="shared" si="99"/>
        <v>0</v>
      </c>
      <c r="IEM20" s="300">
        <f t="shared" si="99"/>
        <v>0</v>
      </c>
      <c r="IEN20" s="300">
        <f t="shared" si="99"/>
        <v>0</v>
      </c>
      <c r="IEO20" s="300">
        <f t="shared" si="99"/>
        <v>0</v>
      </c>
      <c r="IEP20" s="300">
        <f t="shared" si="99"/>
        <v>0</v>
      </c>
      <c r="IEQ20" s="300">
        <f t="shared" si="99"/>
        <v>0</v>
      </c>
      <c r="IER20" s="300">
        <f t="shared" si="99"/>
        <v>0</v>
      </c>
      <c r="IES20" s="300">
        <f t="shared" si="99"/>
        <v>0</v>
      </c>
      <c r="IET20" s="300">
        <f t="shared" si="99"/>
        <v>0</v>
      </c>
      <c r="IEU20" s="300">
        <f t="shared" si="99"/>
        <v>0</v>
      </c>
      <c r="IEV20" s="300">
        <f t="shared" si="99"/>
        <v>0</v>
      </c>
      <c r="IEW20" s="300">
        <f t="shared" si="99"/>
        <v>0</v>
      </c>
      <c r="IEX20" s="300">
        <f t="shared" si="99"/>
        <v>0</v>
      </c>
      <c r="IEY20" s="300">
        <f t="shared" si="99"/>
        <v>0</v>
      </c>
      <c r="IEZ20" s="300">
        <f t="shared" si="99"/>
        <v>0</v>
      </c>
      <c r="IFA20" s="300">
        <f t="shared" si="99"/>
        <v>0</v>
      </c>
      <c r="IFB20" s="300">
        <f t="shared" si="99"/>
        <v>0</v>
      </c>
      <c r="IFC20" s="300">
        <f t="shared" si="99"/>
        <v>0</v>
      </c>
      <c r="IFD20" s="300">
        <f t="shared" si="99"/>
        <v>0</v>
      </c>
      <c r="IFE20" s="300">
        <f t="shared" si="99"/>
        <v>0</v>
      </c>
      <c r="IFF20" s="300">
        <f t="shared" si="99"/>
        <v>0</v>
      </c>
      <c r="IFG20" s="300">
        <f t="shared" si="99"/>
        <v>0</v>
      </c>
      <c r="IFH20" s="300">
        <f t="shared" si="99"/>
        <v>0</v>
      </c>
      <c r="IFI20" s="300">
        <f t="shared" si="99"/>
        <v>0</v>
      </c>
      <c r="IFJ20" s="300">
        <f t="shared" si="99"/>
        <v>0</v>
      </c>
      <c r="IFK20" s="300">
        <f t="shared" si="99"/>
        <v>0</v>
      </c>
      <c r="IFL20" s="300">
        <f t="shared" si="99"/>
        <v>0</v>
      </c>
      <c r="IFM20" s="300">
        <f t="shared" si="99"/>
        <v>0</v>
      </c>
      <c r="IFN20" s="300">
        <f t="shared" si="99"/>
        <v>0</v>
      </c>
      <c r="IFO20" s="300">
        <f t="shared" si="99"/>
        <v>0</v>
      </c>
      <c r="IFP20" s="300">
        <f t="shared" si="99"/>
        <v>0</v>
      </c>
      <c r="IFQ20" s="300">
        <f t="shared" si="99"/>
        <v>0</v>
      </c>
      <c r="IFR20" s="300">
        <f t="shared" si="99"/>
        <v>0</v>
      </c>
      <c r="IFS20" s="300">
        <f t="shared" si="99"/>
        <v>0</v>
      </c>
      <c r="IFT20" s="300">
        <f t="shared" si="99"/>
        <v>0</v>
      </c>
      <c r="IFU20" s="300">
        <f t="shared" si="99"/>
        <v>0</v>
      </c>
      <c r="IFV20" s="300">
        <f t="shared" si="99"/>
        <v>0</v>
      </c>
      <c r="IFW20" s="300">
        <f t="shared" si="99"/>
        <v>0</v>
      </c>
      <c r="IFX20" s="300">
        <f t="shared" si="99"/>
        <v>0</v>
      </c>
      <c r="IFY20" s="300">
        <f t="shared" si="99"/>
        <v>0</v>
      </c>
      <c r="IFZ20" s="300">
        <f t="shared" si="99"/>
        <v>0</v>
      </c>
      <c r="IGA20" s="300">
        <f t="shared" si="99"/>
        <v>0</v>
      </c>
      <c r="IGB20" s="300">
        <f t="shared" si="99"/>
        <v>0</v>
      </c>
      <c r="IGC20" s="300">
        <f t="shared" si="99"/>
        <v>0</v>
      </c>
      <c r="IGD20" s="300">
        <f t="shared" si="99"/>
        <v>0</v>
      </c>
      <c r="IGE20" s="300">
        <f t="shared" si="99"/>
        <v>0</v>
      </c>
      <c r="IGF20" s="300">
        <f t="shared" si="99"/>
        <v>0</v>
      </c>
      <c r="IGG20" s="300">
        <f t="shared" si="99"/>
        <v>0</v>
      </c>
      <c r="IGH20" s="300">
        <f t="shared" si="99"/>
        <v>0</v>
      </c>
      <c r="IGI20" s="300">
        <f t="shared" si="99"/>
        <v>0</v>
      </c>
      <c r="IGJ20" s="300">
        <f t="shared" si="99"/>
        <v>0</v>
      </c>
      <c r="IGK20" s="300">
        <f t="shared" si="99"/>
        <v>0</v>
      </c>
      <c r="IGL20" s="300">
        <f t="shared" si="99"/>
        <v>0</v>
      </c>
      <c r="IGM20" s="300">
        <f t="shared" si="99"/>
        <v>0</v>
      </c>
      <c r="IGN20" s="300">
        <f t="shared" si="99"/>
        <v>0</v>
      </c>
      <c r="IGO20" s="300">
        <f t="shared" si="99"/>
        <v>0</v>
      </c>
      <c r="IGP20" s="300">
        <f t="shared" ref="IGP20:IJA20" si="100" xml:space="preserve"> IF( IGP18 = 1, $F10, 0 )</f>
        <v>0</v>
      </c>
      <c r="IGQ20" s="300">
        <f t="shared" si="100"/>
        <v>0</v>
      </c>
      <c r="IGR20" s="300">
        <f t="shared" si="100"/>
        <v>0</v>
      </c>
      <c r="IGS20" s="300">
        <f t="shared" si="100"/>
        <v>0</v>
      </c>
      <c r="IGT20" s="300">
        <f t="shared" si="100"/>
        <v>0</v>
      </c>
      <c r="IGU20" s="300">
        <f t="shared" si="100"/>
        <v>0</v>
      </c>
      <c r="IGV20" s="300">
        <f t="shared" si="100"/>
        <v>0</v>
      </c>
      <c r="IGW20" s="300">
        <f t="shared" si="100"/>
        <v>0</v>
      </c>
      <c r="IGX20" s="300">
        <f t="shared" si="100"/>
        <v>0</v>
      </c>
      <c r="IGY20" s="300">
        <f t="shared" si="100"/>
        <v>0</v>
      </c>
      <c r="IGZ20" s="300">
        <f t="shared" si="100"/>
        <v>0</v>
      </c>
      <c r="IHA20" s="300">
        <f t="shared" si="100"/>
        <v>0</v>
      </c>
      <c r="IHB20" s="300">
        <f t="shared" si="100"/>
        <v>0</v>
      </c>
      <c r="IHC20" s="300">
        <f t="shared" si="100"/>
        <v>0</v>
      </c>
      <c r="IHD20" s="300">
        <f t="shared" si="100"/>
        <v>0</v>
      </c>
      <c r="IHE20" s="300">
        <f t="shared" si="100"/>
        <v>0</v>
      </c>
      <c r="IHF20" s="300">
        <f t="shared" si="100"/>
        <v>0</v>
      </c>
      <c r="IHG20" s="300">
        <f t="shared" si="100"/>
        <v>0</v>
      </c>
      <c r="IHH20" s="300">
        <f t="shared" si="100"/>
        <v>0</v>
      </c>
      <c r="IHI20" s="300">
        <f t="shared" si="100"/>
        <v>0</v>
      </c>
      <c r="IHJ20" s="300">
        <f t="shared" si="100"/>
        <v>0</v>
      </c>
      <c r="IHK20" s="300">
        <f t="shared" si="100"/>
        <v>0</v>
      </c>
      <c r="IHL20" s="300">
        <f t="shared" si="100"/>
        <v>0</v>
      </c>
      <c r="IHM20" s="300">
        <f t="shared" si="100"/>
        <v>0</v>
      </c>
      <c r="IHN20" s="300">
        <f t="shared" si="100"/>
        <v>0</v>
      </c>
      <c r="IHO20" s="300">
        <f t="shared" si="100"/>
        <v>0</v>
      </c>
      <c r="IHP20" s="300">
        <f t="shared" si="100"/>
        <v>0</v>
      </c>
      <c r="IHQ20" s="300">
        <f t="shared" si="100"/>
        <v>0</v>
      </c>
      <c r="IHR20" s="300">
        <f t="shared" si="100"/>
        <v>0</v>
      </c>
      <c r="IHS20" s="300">
        <f t="shared" si="100"/>
        <v>0</v>
      </c>
      <c r="IHT20" s="300">
        <f t="shared" si="100"/>
        <v>0</v>
      </c>
      <c r="IHU20" s="300">
        <f t="shared" si="100"/>
        <v>0</v>
      </c>
      <c r="IHV20" s="300">
        <f t="shared" si="100"/>
        <v>0</v>
      </c>
      <c r="IHW20" s="300">
        <f t="shared" si="100"/>
        <v>0</v>
      </c>
      <c r="IHX20" s="300">
        <f t="shared" si="100"/>
        <v>0</v>
      </c>
      <c r="IHY20" s="300">
        <f t="shared" si="100"/>
        <v>0</v>
      </c>
      <c r="IHZ20" s="300">
        <f t="shared" si="100"/>
        <v>0</v>
      </c>
      <c r="IIA20" s="300">
        <f t="shared" si="100"/>
        <v>0</v>
      </c>
      <c r="IIB20" s="300">
        <f t="shared" si="100"/>
        <v>0</v>
      </c>
      <c r="IIC20" s="300">
        <f t="shared" si="100"/>
        <v>0</v>
      </c>
      <c r="IID20" s="300">
        <f t="shared" si="100"/>
        <v>0</v>
      </c>
      <c r="IIE20" s="300">
        <f t="shared" si="100"/>
        <v>0</v>
      </c>
      <c r="IIF20" s="300">
        <f t="shared" si="100"/>
        <v>0</v>
      </c>
      <c r="IIG20" s="300">
        <f t="shared" si="100"/>
        <v>0</v>
      </c>
      <c r="IIH20" s="300">
        <f t="shared" si="100"/>
        <v>0</v>
      </c>
      <c r="III20" s="300">
        <f t="shared" si="100"/>
        <v>0</v>
      </c>
      <c r="IIJ20" s="300">
        <f t="shared" si="100"/>
        <v>0</v>
      </c>
      <c r="IIK20" s="300">
        <f t="shared" si="100"/>
        <v>0</v>
      </c>
      <c r="IIL20" s="300">
        <f t="shared" si="100"/>
        <v>0</v>
      </c>
      <c r="IIM20" s="300">
        <f t="shared" si="100"/>
        <v>0</v>
      </c>
      <c r="IIN20" s="300">
        <f t="shared" si="100"/>
        <v>0</v>
      </c>
      <c r="IIO20" s="300">
        <f t="shared" si="100"/>
        <v>0</v>
      </c>
      <c r="IIP20" s="300">
        <f t="shared" si="100"/>
        <v>0</v>
      </c>
      <c r="IIQ20" s="300">
        <f t="shared" si="100"/>
        <v>0</v>
      </c>
      <c r="IIR20" s="300">
        <f t="shared" si="100"/>
        <v>0</v>
      </c>
      <c r="IIS20" s="300">
        <f t="shared" si="100"/>
        <v>0</v>
      </c>
      <c r="IIT20" s="300">
        <f t="shared" si="100"/>
        <v>0</v>
      </c>
      <c r="IIU20" s="300">
        <f t="shared" si="100"/>
        <v>0</v>
      </c>
      <c r="IIV20" s="300">
        <f t="shared" si="100"/>
        <v>0</v>
      </c>
      <c r="IIW20" s="300">
        <f t="shared" si="100"/>
        <v>0</v>
      </c>
      <c r="IIX20" s="300">
        <f t="shared" si="100"/>
        <v>0</v>
      </c>
      <c r="IIY20" s="300">
        <f t="shared" si="100"/>
        <v>0</v>
      </c>
      <c r="IIZ20" s="300">
        <f t="shared" si="100"/>
        <v>0</v>
      </c>
      <c r="IJA20" s="300">
        <f t="shared" si="100"/>
        <v>0</v>
      </c>
      <c r="IJB20" s="300">
        <f t="shared" ref="IJB20:ILM20" si="101" xml:space="preserve"> IF( IJB18 = 1, $F10, 0 )</f>
        <v>0</v>
      </c>
      <c r="IJC20" s="300">
        <f t="shared" si="101"/>
        <v>0</v>
      </c>
      <c r="IJD20" s="300">
        <f t="shared" si="101"/>
        <v>0</v>
      </c>
      <c r="IJE20" s="300">
        <f t="shared" si="101"/>
        <v>0</v>
      </c>
      <c r="IJF20" s="300">
        <f t="shared" si="101"/>
        <v>0</v>
      </c>
      <c r="IJG20" s="300">
        <f t="shared" si="101"/>
        <v>0</v>
      </c>
      <c r="IJH20" s="300">
        <f t="shared" si="101"/>
        <v>0</v>
      </c>
      <c r="IJI20" s="300">
        <f t="shared" si="101"/>
        <v>0</v>
      </c>
      <c r="IJJ20" s="300">
        <f t="shared" si="101"/>
        <v>0</v>
      </c>
      <c r="IJK20" s="300">
        <f t="shared" si="101"/>
        <v>0</v>
      </c>
      <c r="IJL20" s="300">
        <f t="shared" si="101"/>
        <v>0</v>
      </c>
      <c r="IJM20" s="300">
        <f t="shared" si="101"/>
        <v>0</v>
      </c>
      <c r="IJN20" s="300">
        <f t="shared" si="101"/>
        <v>0</v>
      </c>
      <c r="IJO20" s="300">
        <f t="shared" si="101"/>
        <v>0</v>
      </c>
      <c r="IJP20" s="300">
        <f t="shared" si="101"/>
        <v>0</v>
      </c>
      <c r="IJQ20" s="300">
        <f t="shared" si="101"/>
        <v>0</v>
      </c>
      <c r="IJR20" s="300">
        <f t="shared" si="101"/>
        <v>0</v>
      </c>
      <c r="IJS20" s="300">
        <f t="shared" si="101"/>
        <v>0</v>
      </c>
      <c r="IJT20" s="300">
        <f t="shared" si="101"/>
        <v>0</v>
      </c>
      <c r="IJU20" s="300">
        <f t="shared" si="101"/>
        <v>0</v>
      </c>
      <c r="IJV20" s="300">
        <f t="shared" si="101"/>
        <v>0</v>
      </c>
      <c r="IJW20" s="300">
        <f t="shared" si="101"/>
        <v>0</v>
      </c>
      <c r="IJX20" s="300">
        <f t="shared" si="101"/>
        <v>0</v>
      </c>
      <c r="IJY20" s="300">
        <f t="shared" si="101"/>
        <v>0</v>
      </c>
      <c r="IJZ20" s="300">
        <f t="shared" si="101"/>
        <v>0</v>
      </c>
      <c r="IKA20" s="300">
        <f t="shared" si="101"/>
        <v>0</v>
      </c>
      <c r="IKB20" s="300">
        <f t="shared" si="101"/>
        <v>0</v>
      </c>
      <c r="IKC20" s="300">
        <f t="shared" si="101"/>
        <v>0</v>
      </c>
      <c r="IKD20" s="300">
        <f t="shared" si="101"/>
        <v>0</v>
      </c>
      <c r="IKE20" s="300">
        <f t="shared" si="101"/>
        <v>0</v>
      </c>
      <c r="IKF20" s="300">
        <f t="shared" si="101"/>
        <v>0</v>
      </c>
      <c r="IKG20" s="300">
        <f t="shared" si="101"/>
        <v>0</v>
      </c>
      <c r="IKH20" s="300">
        <f t="shared" si="101"/>
        <v>0</v>
      </c>
      <c r="IKI20" s="300">
        <f t="shared" si="101"/>
        <v>0</v>
      </c>
      <c r="IKJ20" s="300">
        <f t="shared" si="101"/>
        <v>0</v>
      </c>
      <c r="IKK20" s="300">
        <f t="shared" si="101"/>
        <v>0</v>
      </c>
      <c r="IKL20" s="300">
        <f t="shared" si="101"/>
        <v>0</v>
      </c>
      <c r="IKM20" s="300">
        <f t="shared" si="101"/>
        <v>0</v>
      </c>
      <c r="IKN20" s="300">
        <f t="shared" si="101"/>
        <v>0</v>
      </c>
      <c r="IKO20" s="300">
        <f t="shared" si="101"/>
        <v>0</v>
      </c>
      <c r="IKP20" s="300">
        <f t="shared" si="101"/>
        <v>0</v>
      </c>
      <c r="IKQ20" s="300">
        <f t="shared" si="101"/>
        <v>0</v>
      </c>
      <c r="IKR20" s="300">
        <f t="shared" si="101"/>
        <v>0</v>
      </c>
      <c r="IKS20" s="300">
        <f t="shared" si="101"/>
        <v>0</v>
      </c>
      <c r="IKT20" s="300">
        <f t="shared" si="101"/>
        <v>0</v>
      </c>
      <c r="IKU20" s="300">
        <f t="shared" si="101"/>
        <v>0</v>
      </c>
      <c r="IKV20" s="300">
        <f t="shared" si="101"/>
        <v>0</v>
      </c>
      <c r="IKW20" s="300">
        <f t="shared" si="101"/>
        <v>0</v>
      </c>
      <c r="IKX20" s="300">
        <f t="shared" si="101"/>
        <v>0</v>
      </c>
      <c r="IKY20" s="300">
        <f t="shared" si="101"/>
        <v>0</v>
      </c>
      <c r="IKZ20" s="300">
        <f t="shared" si="101"/>
        <v>0</v>
      </c>
      <c r="ILA20" s="300">
        <f t="shared" si="101"/>
        <v>0</v>
      </c>
      <c r="ILB20" s="300">
        <f t="shared" si="101"/>
        <v>0</v>
      </c>
      <c r="ILC20" s="300">
        <f t="shared" si="101"/>
        <v>0</v>
      </c>
      <c r="ILD20" s="300">
        <f t="shared" si="101"/>
        <v>0</v>
      </c>
      <c r="ILE20" s="300">
        <f t="shared" si="101"/>
        <v>0</v>
      </c>
      <c r="ILF20" s="300">
        <f t="shared" si="101"/>
        <v>0</v>
      </c>
      <c r="ILG20" s="300">
        <f t="shared" si="101"/>
        <v>0</v>
      </c>
      <c r="ILH20" s="300">
        <f t="shared" si="101"/>
        <v>0</v>
      </c>
      <c r="ILI20" s="300">
        <f t="shared" si="101"/>
        <v>0</v>
      </c>
      <c r="ILJ20" s="300">
        <f t="shared" si="101"/>
        <v>0</v>
      </c>
      <c r="ILK20" s="300">
        <f t="shared" si="101"/>
        <v>0</v>
      </c>
      <c r="ILL20" s="300">
        <f t="shared" si="101"/>
        <v>0</v>
      </c>
      <c r="ILM20" s="300">
        <f t="shared" si="101"/>
        <v>0</v>
      </c>
      <c r="ILN20" s="300">
        <f t="shared" ref="ILN20:INY20" si="102" xml:space="preserve"> IF( ILN18 = 1, $F10, 0 )</f>
        <v>0</v>
      </c>
      <c r="ILO20" s="300">
        <f t="shared" si="102"/>
        <v>0</v>
      </c>
      <c r="ILP20" s="300">
        <f t="shared" si="102"/>
        <v>0</v>
      </c>
      <c r="ILQ20" s="300">
        <f t="shared" si="102"/>
        <v>0</v>
      </c>
      <c r="ILR20" s="300">
        <f t="shared" si="102"/>
        <v>0</v>
      </c>
      <c r="ILS20" s="300">
        <f t="shared" si="102"/>
        <v>0</v>
      </c>
      <c r="ILT20" s="300">
        <f t="shared" si="102"/>
        <v>0</v>
      </c>
      <c r="ILU20" s="300">
        <f t="shared" si="102"/>
        <v>0</v>
      </c>
      <c r="ILV20" s="300">
        <f t="shared" si="102"/>
        <v>0</v>
      </c>
      <c r="ILW20" s="300">
        <f t="shared" si="102"/>
        <v>0</v>
      </c>
      <c r="ILX20" s="300">
        <f t="shared" si="102"/>
        <v>0</v>
      </c>
      <c r="ILY20" s="300">
        <f t="shared" si="102"/>
        <v>0</v>
      </c>
      <c r="ILZ20" s="300">
        <f t="shared" si="102"/>
        <v>0</v>
      </c>
      <c r="IMA20" s="300">
        <f t="shared" si="102"/>
        <v>0</v>
      </c>
      <c r="IMB20" s="300">
        <f t="shared" si="102"/>
        <v>0</v>
      </c>
      <c r="IMC20" s="300">
        <f t="shared" si="102"/>
        <v>0</v>
      </c>
      <c r="IMD20" s="300">
        <f t="shared" si="102"/>
        <v>0</v>
      </c>
      <c r="IME20" s="300">
        <f t="shared" si="102"/>
        <v>0</v>
      </c>
      <c r="IMF20" s="300">
        <f t="shared" si="102"/>
        <v>0</v>
      </c>
      <c r="IMG20" s="300">
        <f t="shared" si="102"/>
        <v>0</v>
      </c>
      <c r="IMH20" s="300">
        <f t="shared" si="102"/>
        <v>0</v>
      </c>
      <c r="IMI20" s="300">
        <f t="shared" si="102"/>
        <v>0</v>
      </c>
      <c r="IMJ20" s="300">
        <f t="shared" si="102"/>
        <v>0</v>
      </c>
      <c r="IMK20" s="300">
        <f t="shared" si="102"/>
        <v>0</v>
      </c>
      <c r="IML20" s="300">
        <f t="shared" si="102"/>
        <v>0</v>
      </c>
      <c r="IMM20" s="300">
        <f t="shared" si="102"/>
        <v>0</v>
      </c>
      <c r="IMN20" s="300">
        <f t="shared" si="102"/>
        <v>0</v>
      </c>
      <c r="IMO20" s="300">
        <f t="shared" si="102"/>
        <v>0</v>
      </c>
      <c r="IMP20" s="300">
        <f t="shared" si="102"/>
        <v>0</v>
      </c>
      <c r="IMQ20" s="300">
        <f t="shared" si="102"/>
        <v>0</v>
      </c>
      <c r="IMR20" s="300">
        <f t="shared" si="102"/>
        <v>0</v>
      </c>
      <c r="IMS20" s="300">
        <f t="shared" si="102"/>
        <v>0</v>
      </c>
      <c r="IMT20" s="300">
        <f t="shared" si="102"/>
        <v>0</v>
      </c>
      <c r="IMU20" s="300">
        <f t="shared" si="102"/>
        <v>0</v>
      </c>
      <c r="IMV20" s="300">
        <f t="shared" si="102"/>
        <v>0</v>
      </c>
      <c r="IMW20" s="300">
        <f t="shared" si="102"/>
        <v>0</v>
      </c>
      <c r="IMX20" s="300">
        <f t="shared" si="102"/>
        <v>0</v>
      </c>
      <c r="IMY20" s="300">
        <f t="shared" si="102"/>
        <v>0</v>
      </c>
      <c r="IMZ20" s="300">
        <f t="shared" si="102"/>
        <v>0</v>
      </c>
      <c r="INA20" s="300">
        <f t="shared" si="102"/>
        <v>0</v>
      </c>
      <c r="INB20" s="300">
        <f t="shared" si="102"/>
        <v>0</v>
      </c>
      <c r="INC20" s="300">
        <f t="shared" si="102"/>
        <v>0</v>
      </c>
      <c r="IND20" s="300">
        <f t="shared" si="102"/>
        <v>0</v>
      </c>
      <c r="INE20" s="300">
        <f t="shared" si="102"/>
        <v>0</v>
      </c>
      <c r="INF20" s="300">
        <f t="shared" si="102"/>
        <v>0</v>
      </c>
      <c r="ING20" s="300">
        <f t="shared" si="102"/>
        <v>0</v>
      </c>
      <c r="INH20" s="300">
        <f t="shared" si="102"/>
        <v>0</v>
      </c>
      <c r="INI20" s="300">
        <f t="shared" si="102"/>
        <v>0</v>
      </c>
      <c r="INJ20" s="300">
        <f t="shared" si="102"/>
        <v>0</v>
      </c>
      <c r="INK20" s="300">
        <f t="shared" si="102"/>
        <v>0</v>
      </c>
      <c r="INL20" s="300">
        <f t="shared" si="102"/>
        <v>0</v>
      </c>
      <c r="INM20" s="300">
        <f t="shared" si="102"/>
        <v>0</v>
      </c>
      <c r="INN20" s="300">
        <f t="shared" si="102"/>
        <v>0</v>
      </c>
      <c r="INO20" s="300">
        <f t="shared" si="102"/>
        <v>0</v>
      </c>
      <c r="INP20" s="300">
        <f t="shared" si="102"/>
        <v>0</v>
      </c>
      <c r="INQ20" s="300">
        <f t="shared" si="102"/>
        <v>0</v>
      </c>
      <c r="INR20" s="300">
        <f t="shared" si="102"/>
        <v>0</v>
      </c>
      <c r="INS20" s="300">
        <f t="shared" si="102"/>
        <v>0</v>
      </c>
      <c r="INT20" s="300">
        <f t="shared" si="102"/>
        <v>0</v>
      </c>
      <c r="INU20" s="300">
        <f t="shared" si="102"/>
        <v>0</v>
      </c>
      <c r="INV20" s="300">
        <f t="shared" si="102"/>
        <v>0</v>
      </c>
      <c r="INW20" s="300">
        <f t="shared" si="102"/>
        <v>0</v>
      </c>
      <c r="INX20" s="300">
        <f t="shared" si="102"/>
        <v>0</v>
      </c>
      <c r="INY20" s="300">
        <f t="shared" si="102"/>
        <v>0</v>
      </c>
      <c r="INZ20" s="300">
        <f t="shared" ref="INZ20:IQK20" si="103" xml:space="preserve"> IF( INZ18 = 1, $F10, 0 )</f>
        <v>0</v>
      </c>
      <c r="IOA20" s="300">
        <f t="shared" si="103"/>
        <v>0</v>
      </c>
      <c r="IOB20" s="300">
        <f t="shared" si="103"/>
        <v>0</v>
      </c>
      <c r="IOC20" s="300">
        <f t="shared" si="103"/>
        <v>0</v>
      </c>
      <c r="IOD20" s="300">
        <f t="shared" si="103"/>
        <v>0</v>
      </c>
      <c r="IOE20" s="300">
        <f t="shared" si="103"/>
        <v>0</v>
      </c>
      <c r="IOF20" s="300">
        <f t="shared" si="103"/>
        <v>0</v>
      </c>
      <c r="IOG20" s="300">
        <f t="shared" si="103"/>
        <v>0</v>
      </c>
      <c r="IOH20" s="300">
        <f t="shared" si="103"/>
        <v>0</v>
      </c>
      <c r="IOI20" s="300">
        <f t="shared" si="103"/>
        <v>0</v>
      </c>
      <c r="IOJ20" s="300">
        <f t="shared" si="103"/>
        <v>0</v>
      </c>
      <c r="IOK20" s="300">
        <f t="shared" si="103"/>
        <v>0</v>
      </c>
      <c r="IOL20" s="300">
        <f t="shared" si="103"/>
        <v>0</v>
      </c>
      <c r="IOM20" s="300">
        <f t="shared" si="103"/>
        <v>0</v>
      </c>
      <c r="ION20" s="300">
        <f t="shared" si="103"/>
        <v>0</v>
      </c>
      <c r="IOO20" s="300">
        <f t="shared" si="103"/>
        <v>0</v>
      </c>
      <c r="IOP20" s="300">
        <f t="shared" si="103"/>
        <v>0</v>
      </c>
      <c r="IOQ20" s="300">
        <f t="shared" si="103"/>
        <v>0</v>
      </c>
      <c r="IOR20" s="300">
        <f t="shared" si="103"/>
        <v>0</v>
      </c>
      <c r="IOS20" s="300">
        <f t="shared" si="103"/>
        <v>0</v>
      </c>
      <c r="IOT20" s="300">
        <f t="shared" si="103"/>
        <v>0</v>
      </c>
      <c r="IOU20" s="300">
        <f t="shared" si="103"/>
        <v>0</v>
      </c>
      <c r="IOV20" s="300">
        <f t="shared" si="103"/>
        <v>0</v>
      </c>
      <c r="IOW20" s="300">
        <f t="shared" si="103"/>
        <v>0</v>
      </c>
      <c r="IOX20" s="300">
        <f t="shared" si="103"/>
        <v>0</v>
      </c>
      <c r="IOY20" s="300">
        <f t="shared" si="103"/>
        <v>0</v>
      </c>
      <c r="IOZ20" s="300">
        <f t="shared" si="103"/>
        <v>0</v>
      </c>
      <c r="IPA20" s="300">
        <f t="shared" si="103"/>
        <v>0</v>
      </c>
      <c r="IPB20" s="300">
        <f t="shared" si="103"/>
        <v>0</v>
      </c>
      <c r="IPC20" s="300">
        <f t="shared" si="103"/>
        <v>0</v>
      </c>
      <c r="IPD20" s="300">
        <f t="shared" si="103"/>
        <v>0</v>
      </c>
      <c r="IPE20" s="300">
        <f t="shared" si="103"/>
        <v>0</v>
      </c>
      <c r="IPF20" s="300">
        <f t="shared" si="103"/>
        <v>0</v>
      </c>
      <c r="IPG20" s="300">
        <f t="shared" si="103"/>
        <v>0</v>
      </c>
      <c r="IPH20" s="300">
        <f t="shared" si="103"/>
        <v>0</v>
      </c>
      <c r="IPI20" s="300">
        <f t="shared" si="103"/>
        <v>0</v>
      </c>
      <c r="IPJ20" s="300">
        <f t="shared" si="103"/>
        <v>0</v>
      </c>
      <c r="IPK20" s="300">
        <f t="shared" si="103"/>
        <v>0</v>
      </c>
      <c r="IPL20" s="300">
        <f t="shared" si="103"/>
        <v>0</v>
      </c>
      <c r="IPM20" s="300">
        <f t="shared" si="103"/>
        <v>0</v>
      </c>
      <c r="IPN20" s="300">
        <f t="shared" si="103"/>
        <v>0</v>
      </c>
      <c r="IPO20" s="300">
        <f t="shared" si="103"/>
        <v>0</v>
      </c>
      <c r="IPP20" s="300">
        <f t="shared" si="103"/>
        <v>0</v>
      </c>
      <c r="IPQ20" s="300">
        <f t="shared" si="103"/>
        <v>0</v>
      </c>
      <c r="IPR20" s="300">
        <f t="shared" si="103"/>
        <v>0</v>
      </c>
      <c r="IPS20" s="300">
        <f t="shared" si="103"/>
        <v>0</v>
      </c>
      <c r="IPT20" s="300">
        <f t="shared" si="103"/>
        <v>0</v>
      </c>
      <c r="IPU20" s="300">
        <f t="shared" si="103"/>
        <v>0</v>
      </c>
      <c r="IPV20" s="300">
        <f t="shared" si="103"/>
        <v>0</v>
      </c>
      <c r="IPW20" s="300">
        <f t="shared" si="103"/>
        <v>0</v>
      </c>
      <c r="IPX20" s="300">
        <f t="shared" si="103"/>
        <v>0</v>
      </c>
      <c r="IPY20" s="300">
        <f t="shared" si="103"/>
        <v>0</v>
      </c>
      <c r="IPZ20" s="300">
        <f t="shared" si="103"/>
        <v>0</v>
      </c>
      <c r="IQA20" s="300">
        <f t="shared" si="103"/>
        <v>0</v>
      </c>
      <c r="IQB20" s="300">
        <f t="shared" si="103"/>
        <v>0</v>
      </c>
      <c r="IQC20" s="300">
        <f t="shared" si="103"/>
        <v>0</v>
      </c>
      <c r="IQD20" s="300">
        <f t="shared" si="103"/>
        <v>0</v>
      </c>
      <c r="IQE20" s="300">
        <f t="shared" si="103"/>
        <v>0</v>
      </c>
      <c r="IQF20" s="300">
        <f t="shared" si="103"/>
        <v>0</v>
      </c>
      <c r="IQG20" s="300">
        <f t="shared" si="103"/>
        <v>0</v>
      </c>
      <c r="IQH20" s="300">
        <f t="shared" si="103"/>
        <v>0</v>
      </c>
      <c r="IQI20" s="300">
        <f t="shared" si="103"/>
        <v>0</v>
      </c>
      <c r="IQJ20" s="300">
        <f t="shared" si="103"/>
        <v>0</v>
      </c>
      <c r="IQK20" s="300">
        <f t="shared" si="103"/>
        <v>0</v>
      </c>
      <c r="IQL20" s="300">
        <f t="shared" ref="IQL20:ISW20" si="104" xml:space="preserve"> IF( IQL18 = 1, $F10, 0 )</f>
        <v>0</v>
      </c>
      <c r="IQM20" s="300">
        <f t="shared" si="104"/>
        <v>0</v>
      </c>
      <c r="IQN20" s="300">
        <f t="shared" si="104"/>
        <v>0</v>
      </c>
      <c r="IQO20" s="300">
        <f t="shared" si="104"/>
        <v>0</v>
      </c>
      <c r="IQP20" s="300">
        <f t="shared" si="104"/>
        <v>0</v>
      </c>
      <c r="IQQ20" s="300">
        <f t="shared" si="104"/>
        <v>0</v>
      </c>
      <c r="IQR20" s="300">
        <f t="shared" si="104"/>
        <v>0</v>
      </c>
      <c r="IQS20" s="300">
        <f t="shared" si="104"/>
        <v>0</v>
      </c>
      <c r="IQT20" s="300">
        <f t="shared" si="104"/>
        <v>0</v>
      </c>
      <c r="IQU20" s="300">
        <f t="shared" si="104"/>
        <v>0</v>
      </c>
      <c r="IQV20" s="300">
        <f t="shared" si="104"/>
        <v>0</v>
      </c>
      <c r="IQW20" s="300">
        <f t="shared" si="104"/>
        <v>0</v>
      </c>
      <c r="IQX20" s="300">
        <f t="shared" si="104"/>
        <v>0</v>
      </c>
      <c r="IQY20" s="300">
        <f t="shared" si="104"/>
        <v>0</v>
      </c>
      <c r="IQZ20" s="300">
        <f t="shared" si="104"/>
        <v>0</v>
      </c>
      <c r="IRA20" s="300">
        <f t="shared" si="104"/>
        <v>0</v>
      </c>
      <c r="IRB20" s="300">
        <f t="shared" si="104"/>
        <v>0</v>
      </c>
      <c r="IRC20" s="300">
        <f t="shared" si="104"/>
        <v>0</v>
      </c>
      <c r="IRD20" s="300">
        <f t="shared" si="104"/>
        <v>0</v>
      </c>
      <c r="IRE20" s="300">
        <f t="shared" si="104"/>
        <v>0</v>
      </c>
      <c r="IRF20" s="300">
        <f t="shared" si="104"/>
        <v>0</v>
      </c>
      <c r="IRG20" s="300">
        <f t="shared" si="104"/>
        <v>0</v>
      </c>
      <c r="IRH20" s="300">
        <f t="shared" si="104"/>
        <v>0</v>
      </c>
      <c r="IRI20" s="300">
        <f t="shared" si="104"/>
        <v>0</v>
      </c>
      <c r="IRJ20" s="300">
        <f t="shared" si="104"/>
        <v>0</v>
      </c>
      <c r="IRK20" s="300">
        <f t="shared" si="104"/>
        <v>0</v>
      </c>
      <c r="IRL20" s="300">
        <f t="shared" si="104"/>
        <v>0</v>
      </c>
      <c r="IRM20" s="300">
        <f t="shared" si="104"/>
        <v>0</v>
      </c>
      <c r="IRN20" s="300">
        <f t="shared" si="104"/>
        <v>0</v>
      </c>
      <c r="IRO20" s="300">
        <f t="shared" si="104"/>
        <v>0</v>
      </c>
      <c r="IRP20" s="300">
        <f t="shared" si="104"/>
        <v>0</v>
      </c>
      <c r="IRQ20" s="300">
        <f t="shared" si="104"/>
        <v>0</v>
      </c>
      <c r="IRR20" s="300">
        <f t="shared" si="104"/>
        <v>0</v>
      </c>
      <c r="IRS20" s="300">
        <f t="shared" si="104"/>
        <v>0</v>
      </c>
      <c r="IRT20" s="300">
        <f t="shared" si="104"/>
        <v>0</v>
      </c>
      <c r="IRU20" s="300">
        <f t="shared" si="104"/>
        <v>0</v>
      </c>
      <c r="IRV20" s="300">
        <f t="shared" si="104"/>
        <v>0</v>
      </c>
      <c r="IRW20" s="300">
        <f t="shared" si="104"/>
        <v>0</v>
      </c>
      <c r="IRX20" s="300">
        <f t="shared" si="104"/>
        <v>0</v>
      </c>
      <c r="IRY20" s="300">
        <f t="shared" si="104"/>
        <v>0</v>
      </c>
      <c r="IRZ20" s="300">
        <f t="shared" si="104"/>
        <v>0</v>
      </c>
      <c r="ISA20" s="300">
        <f t="shared" si="104"/>
        <v>0</v>
      </c>
      <c r="ISB20" s="300">
        <f t="shared" si="104"/>
        <v>0</v>
      </c>
      <c r="ISC20" s="300">
        <f t="shared" si="104"/>
        <v>0</v>
      </c>
      <c r="ISD20" s="300">
        <f t="shared" si="104"/>
        <v>0</v>
      </c>
      <c r="ISE20" s="300">
        <f t="shared" si="104"/>
        <v>0</v>
      </c>
      <c r="ISF20" s="300">
        <f t="shared" si="104"/>
        <v>0</v>
      </c>
      <c r="ISG20" s="300">
        <f t="shared" si="104"/>
        <v>0</v>
      </c>
      <c r="ISH20" s="300">
        <f t="shared" si="104"/>
        <v>0</v>
      </c>
      <c r="ISI20" s="300">
        <f t="shared" si="104"/>
        <v>0</v>
      </c>
      <c r="ISJ20" s="300">
        <f t="shared" si="104"/>
        <v>0</v>
      </c>
      <c r="ISK20" s="300">
        <f t="shared" si="104"/>
        <v>0</v>
      </c>
      <c r="ISL20" s="300">
        <f t="shared" si="104"/>
        <v>0</v>
      </c>
      <c r="ISM20" s="300">
        <f t="shared" si="104"/>
        <v>0</v>
      </c>
      <c r="ISN20" s="300">
        <f t="shared" si="104"/>
        <v>0</v>
      </c>
      <c r="ISO20" s="300">
        <f t="shared" si="104"/>
        <v>0</v>
      </c>
      <c r="ISP20" s="300">
        <f t="shared" si="104"/>
        <v>0</v>
      </c>
      <c r="ISQ20" s="300">
        <f t="shared" si="104"/>
        <v>0</v>
      </c>
      <c r="ISR20" s="300">
        <f t="shared" si="104"/>
        <v>0</v>
      </c>
      <c r="ISS20" s="300">
        <f t="shared" si="104"/>
        <v>0</v>
      </c>
      <c r="IST20" s="300">
        <f t="shared" si="104"/>
        <v>0</v>
      </c>
      <c r="ISU20" s="300">
        <f t="shared" si="104"/>
        <v>0</v>
      </c>
      <c r="ISV20" s="300">
        <f t="shared" si="104"/>
        <v>0</v>
      </c>
      <c r="ISW20" s="300">
        <f t="shared" si="104"/>
        <v>0</v>
      </c>
      <c r="ISX20" s="300">
        <f t="shared" ref="ISX20:IVI20" si="105" xml:space="preserve"> IF( ISX18 = 1, $F10, 0 )</f>
        <v>0</v>
      </c>
      <c r="ISY20" s="300">
        <f t="shared" si="105"/>
        <v>0</v>
      </c>
      <c r="ISZ20" s="300">
        <f t="shared" si="105"/>
        <v>0</v>
      </c>
      <c r="ITA20" s="300">
        <f t="shared" si="105"/>
        <v>0</v>
      </c>
      <c r="ITB20" s="300">
        <f t="shared" si="105"/>
        <v>0</v>
      </c>
      <c r="ITC20" s="300">
        <f t="shared" si="105"/>
        <v>0</v>
      </c>
      <c r="ITD20" s="300">
        <f t="shared" si="105"/>
        <v>0</v>
      </c>
      <c r="ITE20" s="300">
        <f t="shared" si="105"/>
        <v>0</v>
      </c>
      <c r="ITF20" s="300">
        <f t="shared" si="105"/>
        <v>0</v>
      </c>
      <c r="ITG20" s="300">
        <f t="shared" si="105"/>
        <v>0</v>
      </c>
      <c r="ITH20" s="300">
        <f t="shared" si="105"/>
        <v>0</v>
      </c>
      <c r="ITI20" s="300">
        <f t="shared" si="105"/>
        <v>0</v>
      </c>
      <c r="ITJ20" s="300">
        <f t="shared" si="105"/>
        <v>0</v>
      </c>
      <c r="ITK20" s="300">
        <f t="shared" si="105"/>
        <v>0</v>
      </c>
      <c r="ITL20" s="300">
        <f t="shared" si="105"/>
        <v>0</v>
      </c>
      <c r="ITM20" s="300">
        <f t="shared" si="105"/>
        <v>0</v>
      </c>
      <c r="ITN20" s="300">
        <f t="shared" si="105"/>
        <v>0</v>
      </c>
      <c r="ITO20" s="300">
        <f t="shared" si="105"/>
        <v>0</v>
      </c>
      <c r="ITP20" s="300">
        <f t="shared" si="105"/>
        <v>0</v>
      </c>
      <c r="ITQ20" s="300">
        <f t="shared" si="105"/>
        <v>0</v>
      </c>
      <c r="ITR20" s="300">
        <f t="shared" si="105"/>
        <v>0</v>
      </c>
      <c r="ITS20" s="300">
        <f t="shared" si="105"/>
        <v>0</v>
      </c>
      <c r="ITT20" s="300">
        <f t="shared" si="105"/>
        <v>0</v>
      </c>
      <c r="ITU20" s="300">
        <f t="shared" si="105"/>
        <v>0</v>
      </c>
      <c r="ITV20" s="300">
        <f t="shared" si="105"/>
        <v>0</v>
      </c>
      <c r="ITW20" s="300">
        <f t="shared" si="105"/>
        <v>0</v>
      </c>
      <c r="ITX20" s="300">
        <f t="shared" si="105"/>
        <v>0</v>
      </c>
      <c r="ITY20" s="300">
        <f t="shared" si="105"/>
        <v>0</v>
      </c>
      <c r="ITZ20" s="300">
        <f t="shared" si="105"/>
        <v>0</v>
      </c>
      <c r="IUA20" s="300">
        <f t="shared" si="105"/>
        <v>0</v>
      </c>
      <c r="IUB20" s="300">
        <f t="shared" si="105"/>
        <v>0</v>
      </c>
      <c r="IUC20" s="300">
        <f t="shared" si="105"/>
        <v>0</v>
      </c>
      <c r="IUD20" s="300">
        <f t="shared" si="105"/>
        <v>0</v>
      </c>
      <c r="IUE20" s="300">
        <f t="shared" si="105"/>
        <v>0</v>
      </c>
      <c r="IUF20" s="300">
        <f t="shared" si="105"/>
        <v>0</v>
      </c>
      <c r="IUG20" s="300">
        <f t="shared" si="105"/>
        <v>0</v>
      </c>
      <c r="IUH20" s="300">
        <f t="shared" si="105"/>
        <v>0</v>
      </c>
      <c r="IUI20" s="300">
        <f t="shared" si="105"/>
        <v>0</v>
      </c>
      <c r="IUJ20" s="300">
        <f t="shared" si="105"/>
        <v>0</v>
      </c>
      <c r="IUK20" s="300">
        <f t="shared" si="105"/>
        <v>0</v>
      </c>
      <c r="IUL20" s="300">
        <f t="shared" si="105"/>
        <v>0</v>
      </c>
      <c r="IUM20" s="300">
        <f t="shared" si="105"/>
        <v>0</v>
      </c>
      <c r="IUN20" s="300">
        <f t="shared" si="105"/>
        <v>0</v>
      </c>
      <c r="IUO20" s="300">
        <f t="shared" si="105"/>
        <v>0</v>
      </c>
      <c r="IUP20" s="300">
        <f t="shared" si="105"/>
        <v>0</v>
      </c>
      <c r="IUQ20" s="300">
        <f t="shared" si="105"/>
        <v>0</v>
      </c>
      <c r="IUR20" s="300">
        <f t="shared" si="105"/>
        <v>0</v>
      </c>
      <c r="IUS20" s="300">
        <f t="shared" si="105"/>
        <v>0</v>
      </c>
      <c r="IUT20" s="300">
        <f t="shared" si="105"/>
        <v>0</v>
      </c>
      <c r="IUU20" s="300">
        <f t="shared" si="105"/>
        <v>0</v>
      </c>
      <c r="IUV20" s="300">
        <f t="shared" si="105"/>
        <v>0</v>
      </c>
      <c r="IUW20" s="300">
        <f t="shared" si="105"/>
        <v>0</v>
      </c>
      <c r="IUX20" s="300">
        <f t="shared" si="105"/>
        <v>0</v>
      </c>
      <c r="IUY20" s="300">
        <f t="shared" si="105"/>
        <v>0</v>
      </c>
      <c r="IUZ20" s="300">
        <f t="shared" si="105"/>
        <v>0</v>
      </c>
      <c r="IVA20" s="300">
        <f t="shared" si="105"/>
        <v>0</v>
      </c>
      <c r="IVB20" s="300">
        <f t="shared" si="105"/>
        <v>0</v>
      </c>
      <c r="IVC20" s="300">
        <f t="shared" si="105"/>
        <v>0</v>
      </c>
      <c r="IVD20" s="300">
        <f t="shared" si="105"/>
        <v>0</v>
      </c>
      <c r="IVE20" s="300">
        <f t="shared" si="105"/>
        <v>0</v>
      </c>
      <c r="IVF20" s="300">
        <f t="shared" si="105"/>
        <v>0</v>
      </c>
      <c r="IVG20" s="300">
        <f t="shared" si="105"/>
        <v>0</v>
      </c>
      <c r="IVH20" s="300">
        <f t="shared" si="105"/>
        <v>0</v>
      </c>
      <c r="IVI20" s="300">
        <f t="shared" si="105"/>
        <v>0</v>
      </c>
      <c r="IVJ20" s="300">
        <f t="shared" ref="IVJ20:IXU20" si="106" xml:space="preserve"> IF( IVJ18 = 1, $F10, 0 )</f>
        <v>0</v>
      </c>
      <c r="IVK20" s="300">
        <f t="shared" si="106"/>
        <v>0</v>
      </c>
      <c r="IVL20" s="300">
        <f t="shared" si="106"/>
        <v>0</v>
      </c>
      <c r="IVM20" s="300">
        <f t="shared" si="106"/>
        <v>0</v>
      </c>
      <c r="IVN20" s="300">
        <f t="shared" si="106"/>
        <v>0</v>
      </c>
      <c r="IVO20" s="300">
        <f t="shared" si="106"/>
        <v>0</v>
      </c>
      <c r="IVP20" s="300">
        <f t="shared" si="106"/>
        <v>0</v>
      </c>
      <c r="IVQ20" s="300">
        <f t="shared" si="106"/>
        <v>0</v>
      </c>
      <c r="IVR20" s="300">
        <f t="shared" si="106"/>
        <v>0</v>
      </c>
      <c r="IVS20" s="300">
        <f t="shared" si="106"/>
        <v>0</v>
      </c>
      <c r="IVT20" s="300">
        <f t="shared" si="106"/>
        <v>0</v>
      </c>
      <c r="IVU20" s="300">
        <f t="shared" si="106"/>
        <v>0</v>
      </c>
      <c r="IVV20" s="300">
        <f t="shared" si="106"/>
        <v>0</v>
      </c>
      <c r="IVW20" s="300">
        <f t="shared" si="106"/>
        <v>0</v>
      </c>
      <c r="IVX20" s="300">
        <f t="shared" si="106"/>
        <v>0</v>
      </c>
      <c r="IVY20" s="300">
        <f t="shared" si="106"/>
        <v>0</v>
      </c>
      <c r="IVZ20" s="300">
        <f t="shared" si="106"/>
        <v>0</v>
      </c>
      <c r="IWA20" s="300">
        <f t="shared" si="106"/>
        <v>0</v>
      </c>
      <c r="IWB20" s="300">
        <f t="shared" si="106"/>
        <v>0</v>
      </c>
      <c r="IWC20" s="300">
        <f t="shared" si="106"/>
        <v>0</v>
      </c>
      <c r="IWD20" s="300">
        <f t="shared" si="106"/>
        <v>0</v>
      </c>
      <c r="IWE20" s="300">
        <f t="shared" si="106"/>
        <v>0</v>
      </c>
      <c r="IWF20" s="300">
        <f t="shared" si="106"/>
        <v>0</v>
      </c>
      <c r="IWG20" s="300">
        <f t="shared" si="106"/>
        <v>0</v>
      </c>
      <c r="IWH20" s="300">
        <f t="shared" si="106"/>
        <v>0</v>
      </c>
      <c r="IWI20" s="300">
        <f t="shared" si="106"/>
        <v>0</v>
      </c>
      <c r="IWJ20" s="300">
        <f t="shared" si="106"/>
        <v>0</v>
      </c>
      <c r="IWK20" s="300">
        <f t="shared" si="106"/>
        <v>0</v>
      </c>
      <c r="IWL20" s="300">
        <f t="shared" si="106"/>
        <v>0</v>
      </c>
      <c r="IWM20" s="300">
        <f t="shared" si="106"/>
        <v>0</v>
      </c>
      <c r="IWN20" s="300">
        <f t="shared" si="106"/>
        <v>0</v>
      </c>
      <c r="IWO20" s="300">
        <f t="shared" si="106"/>
        <v>0</v>
      </c>
      <c r="IWP20" s="300">
        <f t="shared" si="106"/>
        <v>0</v>
      </c>
      <c r="IWQ20" s="300">
        <f t="shared" si="106"/>
        <v>0</v>
      </c>
      <c r="IWR20" s="300">
        <f t="shared" si="106"/>
        <v>0</v>
      </c>
      <c r="IWS20" s="300">
        <f t="shared" si="106"/>
        <v>0</v>
      </c>
      <c r="IWT20" s="300">
        <f t="shared" si="106"/>
        <v>0</v>
      </c>
      <c r="IWU20" s="300">
        <f t="shared" si="106"/>
        <v>0</v>
      </c>
      <c r="IWV20" s="300">
        <f t="shared" si="106"/>
        <v>0</v>
      </c>
      <c r="IWW20" s="300">
        <f t="shared" si="106"/>
        <v>0</v>
      </c>
      <c r="IWX20" s="300">
        <f t="shared" si="106"/>
        <v>0</v>
      </c>
      <c r="IWY20" s="300">
        <f t="shared" si="106"/>
        <v>0</v>
      </c>
      <c r="IWZ20" s="300">
        <f t="shared" si="106"/>
        <v>0</v>
      </c>
      <c r="IXA20" s="300">
        <f t="shared" si="106"/>
        <v>0</v>
      </c>
      <c r="IXB20" s="300">
        <f t="shared" si="106"/>
        <v>0</v>
      </c>
      <c r="IXC20" s="300">
        <f t="shared" si="106"/>
        <v>0</v>
      </c>
      <c r="IXD20" s="300">
        <f t="shared" si="106"/>
        <v>0</v>
      </c>
      <c r="IXE20" s="300">
        <f t="shared" si="106"/>
        <v>0</v>
      </c>
      <c r="IXF20" s="300">
        <f t="shared" si="106"/>
        <v>0</v>
      </c>
      <c r="IXG20" s="300">
        <f t="shared" si="106"/>
        <v>0</v>
      </c>
      <c r="IXH20" s="300">
        <f t="shared" si="106"/>
        <v>0</v>
      </c>
      <c r="IXI20" s="300">
        <f t="shared" si="106"/>
        <v>0</v>
      </c>
      <c r="IXJ20" s="300">
        <f t="shared" si="106"/>
        <v>0</v>
      </c>
      <c r="IXK20" s="300">
        <f t="shared" si="106"/>
        <v>0</v>
      </c>
      <c r="IXL20" s="300">
        <f t="shared" si="106"/>
        <v>0</v>
      </c>
      <c r="IXM20" s="300">
        <f t="shared" si="106"/>
        <v>0</v>
      </c>
      <c r="IXN20" s="300">
        <f t="shared" si="106"/>
        <v>0</v>
      </c>
      <c r="IXO20" s="300">
        <f t="shared" si="106"/>
        <v>0</v>
      </c>
      <c r="IXP20" s="300">
        <f t="shared" si="106"/>
        <v>0</v>
      </c>
      <c r="IXQ20" s="300">
        <f t="shared" si="106"/>
        <v>0</v>
      </c>
      <c r="IXR20" s="300">
        <f t="shared" si="106"/>
        <v>0</v>
      </c>
      <c r="IXS20" s="300">
        <f t="shared" si="106"/>
        <v>0</v>
      </c>
      <c r="IXT20" s="300">
        <f t="shared" si="106"/>
        <v>0</v>
      </c>
      <c r="IXU20" s="300">
        <f t="shared" si="106"/>
        <v>0</v>
      </c>
      <c r="IXV20" s="300">
        <f t="shared" ref="IXV20:JAG20" si="107" xml:space="preserve"> IF( IXV18 = 1, $F10, 0 )</f>
        <v>0</v>
      </c>
      <c r="IXW20" s="300">
        <f t="shared" si="107"/>
        <v>0</v>
      </c>
      <c r="IXX20" s="300">
        <f t="shared" si="107"/>
        <v>0</v>
      </c>
      <c r="IXY20" s="300">
        <f t="shared" si="107"/>
        <v>0</v>
      </c>
      <c r="IXZ20" s="300">
        <f t="shared" si="107"/>
        <v>0</v>
      </c>
      <c r="IYA20" s="300">
        <f t="shared" si="107"/>
        <v>0</v>
      </c>
      <c r="IYB20" s="300">
        <f t="shared" si="107"/>
        <v>0</v>
      </c>
      <c r="IYC20" s="300">
        <f t="shared" si="107"/>
        <v>0</v>
      </c>
      <c r="IYD20" s="300">
        <f t="shared" si="107"/>
        <v>0</v>
      </c>
      <c r="IYE20" s="300">
        <f t="shared" si="107"/>
        <v>0</v>
      </c>
      <c r="IYF20" s="300">
        <f t="shared" si="107"/>
        <v>0</v>
      </c>
      <c r="IYG20" s="300">
        <f t="shared" si="107"/>
        <v>0</v>
      </c>
      <c r="IYH20" s="300">
        <f t="shared" si="107"/>
        <v>0</v>
      </c>
      <c r="IYI20" s="300">
        <f t="shared" si="107"/>
        <v>0</v>
      </c>
      <c r="IYJ20" s="300">
        <f t="shared" si="107"/>
        <v>0</v>
      </c>
      <c r="IYK20" s="300">
        <f t="shared" si="107"/>
        <v>0</v>
      </c>
      <c r="IYL20" s="300">
        <f t="shared" si="107"/>
        <v>0</v>
      </c>
      <c r="IYM20" s="300">
        <f t="shared" si="107"/>
        <v>0</v>
      </c>
      <c r="IYN20" s="300">
        <f t="shared" si="107"/>
        <v>0</v>
      </c>
      <c r="IYO20" s="300">
        <f t="shared" si="107"/>
        <v>0</v>
      </c>
      <c r="IYP20" s="300">
        <f t="shared" si="107"/>
        <v>0</v>
      </c>
      <c r="IYQ20" s="300">
        <f t="shared" si="107"/>
        <v>0</v>
      </c>
      <c r="IYR20" s="300">
        <f t="shared" si="107"/>
        <v>0</v>
      </c>
      <c r="IYS20" s="300">
        <f t="shared" si="107"/>
        <v>0</v>
      </c>
      <c r="IYT20" s="300">
        <f t="shared" si="107"/>
        <v>0</v>
      </c>
      <c r="IYU20" s="300">
        <f t="shared" si="107"/>
        <v>0</v>
      </c>
      <c r="IYV20" s="300">
        <f t="shared" si="107"/>
        <v>0</v>
      </c>
      <c r="IYW20" s="300">
        <f t="shared" si="107"/>
        <v>0</v>
      </c>
      <c r="IYX20" s="300">
        <f t="shared" si="107"/>
        <v>0</v>
      </c>
      <c r="IYY20" s="300">
        <f t="shared" si="107"/>
        <v>0</v>
      </c>
      <c r="IYZ20" s="300">
        <f t="shared" si="107"/>
        <v>0</v>
      </c>
      <c r="IZA20" s="300">
        <f t="shared" si="107"/>
        <v>0</v>
      </c>
      <c r="IZB20" s="300">
        <f t="shared" si="107"/>
        <v>0</v>
      </c>
      <c r="IZC20" s="300">
        <f t="shared" si="107"/>
        <v>0</v>
      </c>
      <c r="IZD20" s="300">
        <f t="shared" si="107"/>
        <v>0</v>
      </c>
      <c r="IZE20" s="300">
        <f t="shared" si="107"/>
        <v>0</v>
      </c>
      <c r="IZF20" s="300">
        <f t="shared" si="107"/>
        <v>0</v>
      </c>
      <c r="IZG20" s="300">
        <f t="shared" si="107"/>
        <v>0</v>
      </c>
      <c r="IZH20" s="300">
        <f t="shared" si="107"/>
        <v>0</v>
      </c>
      <c r="IZI20" s="300">
        <f t="shared" si="107"/>
        <v>0</v>
      </c>
      <c r="IZJ20" s="300">
        <f t="shared" si="107"/>
        <v>0</v>
      </c>
      <c r="IZK20" s="300">
        <f t="shared" si="107"/>
        <v>0</v>
      </c>
      <c r="IZL20" s="300">
        <f t="shared" si="107"/>
        <v>0</v>
      </c>
      <c r="IZM20" s="300">
        <f t="shared" si="107"/>
        <v>0</v>
      </c>
      <c r="IZN20" s="300">
        <f t="shared" si="107"/>
        <v>0</v>
      </c>
      <c r="IZO20" s="300">
        <f t="shared" si="107"/>
        <v>0</v>
      </c>
      <c r="IZP20" s="300">
        <f t="shared" si="107"/>
        <v>0</v>
      </c>
      <c r="IZQ20" s="300">
        <f t="shared" si="107"/>
        <v>0</v>
      </c>
      <c r="IZR20" s="300">
        <f t="shared" si="107"/>
        <v>0</v>
      </c>
      <c r="IZS20" s="300">
        <f t="shared" si="107"/>
        <v>0</v>
      </c>
      <c r="IZT20" s="300">
        <f t="shared" si="107"/>
        <v>0</v>
      </c>
      <c r="IZU20" s="300">
        <f t="shared" si="107"/>
        <v>0</v>
      </c>
      <c r="IZV20" s="300">
        <f t="shared" si="107"/>
        <v>0</v>
      </c>
      <c r="IZW20" s="300">
        <f t="shared" si="107"/>
        <v>0</v>
      </c>
      <c r="IZX20" s="300">
        <f t="shared" si="107"/>
        <v>0</v>
      </c>
      <c r="IZY20" s="300">
        <f t="shared" si="107"/>
        <v>0</v>
      </c>
      <c r="IZZ20" s="300">
        <f t="shared" si="107"/>
        <v>0</v>
      </c>
      <c r="JAA20" s="300">
        <f t="shared" si="107"/>
        <v>0</v>
      </c>
      <c r="JAB20" s="300">
        <f t="shared" si="107"/>
        <v>0</v>
      </c>
      <c r="JAC20" s="300">
        <f t="shared" si="107"/>
        <v>0</v>
      </c>
      <c r="JAD20" s="300">
        <f t="shared" si="107"/>
        <v>0</v>
      </c>
      <c r="JAE20" s="300">
        <f t="shared" si="107"/>
        <v>0</v>
      </c>
      <c r="JAF20" s="300">
        <f t="shared" si="107"/>
        <v>0</v>
      </c>
      <c r="JAG20" s="300">
        <f t="shared" si="107"/>
        <v>0</v>
      </c>
      <c r="JAH20" s="300">
        <f t="shared" ref="JAH20:JCS20" si="108" xml:space="preserve"> IF( JAH18 = 1, $F10, 0 )</f>
        <v>0</v>
      </c>
      <c r="JAI20" s="300">
        <f t="shared" si="108"/>
        <v>0</v>
      </c>
      <c r="JAJ20" s="300">
        <f t="shared" si="108"/>
        <v>0</v>
      </c>
      <c r="JAK20" s="300">
        <f t="shared" si="108"/>
        <v>0</v>
      </c>
      <c r="JAL20" s="300">
        <f t="shared" si="108"/>
        <v>0</v>
      </c>
      <c r="JAM20" s="300">
        <f t="shared" si="108"/>
        <v>0</v>
      </c>
      <c r="JAN20" s="300">
        <f t="shared" si="108"/>
        <v>0</v>
      </c>
      <c r="JAO20" s="300">
        <f t="shared" si="108"/>
        <v>0</v>
      </c>
      <c r="JAP20" s="300">
        <f t="shared" si="108"/>
        <v>0</v>
      </c>
      <c r="JAQ20" s="300">
        <f t="shared" si="108"/>
        <v>0</v>
      </c>
      <c r="JAR20" s="300">
        <f t="shared" si="108"/>
        <v>0</v>
      </c>
      <c r="JAS20" s="300">
        <f t="shared" si="108"/>
        <v>0</v>
      </c>
      <c r="JAT20" s="300">
        <f t="shared" si="108"/>
        <v>0</v>
      </c>
      <c r="JAU20" s="300">
        <f t="shared" si="108"/>
        <v>0</v>
      </c>
      <c r="JAV20" s="300">
        <f t="shared" si="108"/>
        <v>0</v>
      </c>
      <c r="JAW20" s="300">
        <f t="shared" si="108"/>
        <v>0</v>
      </c>
      <c r="JAX20" s="300">
        <f t="shared" si="108"/>
        <v>0</v>
      </c>
      <c r="JAY20" s="300">
        <f t="shared" si="108"/>
        <v>0</v>
      </c>
      <c r="JAZ20" s="300">
        <f t="shared" si="108"/>
        <v>0</v>
      </c>
      <c r="JBA20" s="300">
        <f t="shared" si="108"/>
        <v>0</v>
      </c>
      <c r="JBB20" s="300">
        <f t="shared" si="108"/>
        <v>0</v>
      </c>
      <c r="JBC20" s="300">
        <f t="shared" si="108"/>
        <v>0</v>
      </c>
      <c r="JBD20" s="300">
        <f t="shared" si="108"/>
        <v>0</v>
      </c>
      <c r="JBE20" s="300">
        <f t="shared" si="108"/>
        <v>0</v>
      </c>
      <c r="JBF20" s="300">
        <f t="shared" si="108"/>
        <v>0</v>
      </c>
      <c r="JBG20" s="300">
        <f t="shared" si="108"/>
        <v>0</v>
      </c>
      <c r="JBH20" s="300">
        <f t="shared" si="108"/>
        <v>0</v>
      </c>
      <c r="JBI20" s="300">
        <f t="shared" si="108"/>
        <v>0</v>
      </c>
      <c r="JBJ20" s="300">
        <f t="shared" si="108"/>
        <v>0</v>
      </c>
      <c r="JBK20" s="300">
        <f t="shared" si="108"/>
        <v>0</v>
      </c>
      <c r="JBL20" s="300">
        <f t="shared" si="108"/>
        <v>0</v>
      </c>
      <c r="JBM20" s="300">
        <f t="shared" si="108"/>
        <v>0</v>
      </c>
      <c r="JBN20" s="300">
        <f t="shared" si="108"/>
        <v>0</v>
      </c>
      <c r="JBO20" s="300">
        <f t="shared" si="108"/>
        <v>0</v>
      </c>
      <c r="JBP20" s="300">
        <f t="shared" si="108"/>
        <v>0</v>
      </c>
      <c r="JBQ20" s="300">
        <f t="shared" si="108"/>
        <v>0</v>
      </c>
      <c r="JBR20" s="300">
        <f t="shared" si="108"/>
        <v>0</v>
      </c>
      <c r="JBS20" s="300">
        <f t="shared" si="108"/>
        <v>0</v>
      </c>
      <c r="JBT20" s="300">
        <f t="shared" si="108"/>
        <v>0</v>
      </c>
      <c r="JBU20" s="300">
        <f t="shared" si="108"/>
        <v>0</v>
      </c>
      <c r="JBV20" s="300">
        <f t="shared" si="108"/>
        <v>0</v>
      </c>
      <c r="JBW20" s="300">
        <f t="shared" si="108"/>
        <v>0</v>
      </c>
      <c r="JBX20" s="300">
        <f t="shared" si="108"/>
        <v>0</v>
      </c>
      <c r="JBY20" s="300">
        <f t="shared" si="108"/>
        <v>0</v>
      </c>
      <c r="JBZ20" s="300">
        <f t="shared" si="108"/>
        <v>0</v>
      </c>
      <c r="JCA20" s="300">
        <f t="shared" si="108"/>
        <v>0</v>
      </c>
      <c r="JCB20" s="300">
        <f t="shared" si="108"/>
        <v>0</v>
      </c>
      <c r="JCC20" s="300">
        <f t="shared" si="108"/>
        <v>0</v>
      </c>
      <c r="JCD20" s="300">
        <f t="shared" si="108"/>
        <v>0</v>
      </c>
      <c r="JCE20" s="300">
        <f t="shared" si="108"/>
        <v>0</v>
      </c>
      <c r="JCF20" s="300">
        <f t="shared" si="108"/>
        <v>0</v>
      </c>
      <c r="JCG20" s="300">
        <f t="shared" si="108"/>
        <v>0</v>
      </c>
      <c r="JCH20" s="300">
        <f t="shared" si="108"/>
        <v>0</v>
      </c>
      <c r="JCI20" s="300">
        <f t="shared" si="108"/>
        <v>0</v>
      </c>
      <c r="JCJ20" s="300">
        <f t="shared" si="108"/>
        <v>0</v>
      </c>
      <c r="JCK20" s="300">
        <f t="shared" si="108"/>
        <v>0</v>
      </c>
      <c r="JCL20" s="300">
        <f t="shared" si="108"/>
        <v>0</v>
      </c>
      <c r="JCM20" s="300">
        <f t="shared" si="108"/>
        <v>0</v>
      </c>
      <c r="JCN20" s="300">
        <f t="shared" si="108"/>
        <v>0</v>
      </c>
      <c r="JCO20" s="300">
        <f t="shared" si="108"/>
        <v>0</v>
      </c>
      <c r="JCP20" s="300">
        <f t="shared" si="108"/>
        <v>0</v>
      </c>
      <c r="JCQ20" s="300">
        <f t="shared" si="108"/>
        <v>0</v>
      </c>
      <c r="JCR20" s="300">
        <f t="shared" si="108"/>
        <v>0</v>
      </c>
      <c r="JCS20" s="300">
        <f t="shared" si="108"/>
        <v>0</v>
      </c>
      <c r="JCT20" s="300">
        <f t="shared" ref="JCT20:JFE20" si="109" xml:space="preserve"> IF( JCT18 = 1, $F10, 0 )</f>
        <v>0</v>
      </c>
      <c r="JCU20" s="300">
        <f t="shared" si="109"/>
        <v>0</v>
      </c>
      <c r="JCV20" s="300">
        <f t="shared" si="109"/>
        <v>0</v>
      </c>
      <c r="JCW20" s="300">
        <f t="shared" si="109"/>
        <v>0</v>
      </c>
      <c r="JCX20" s="300">
        <f t="shared" si="109"/>
        <v>0</v>
      </c>
      <c r="JCY20" s="300">
        <f t="shared" si="109"/>
        <v>0</v>
      </c>
      <c r="JCZ20" s="300">
        <f t="shared" si="109"/>
        <v>0</v>
      </c>
      <c r="JDA20" s="300">
        <f t="shared" si="109"/>
        <v>0</v>
      </c>
      <c r="JDB20" s="300">
        <f t="shared" si="109"/>
        <v>0</v>
      </c>
      <c r="JDC20" s="300">
        <f t="shared" si="109"/>
        <v>0</v>
      </c>
      <c r="JDD20" s="300">
        <f t="shared" si="109"/>
        <v>0</v>
      </c>
      <c r="JDE20" s="300">
        <f t="shared" si="109"/>
        <v>0</v>
      </c>
      <c r="JDF20" s="300">
        <f t="shared" si="109"/>
        <v>0</v>
      </c>
      <c r="JDG20" s="300">
        <f t="shared" si="109"/>
        <v>0</v>
      </c>
      <c r="JDH20" s="300">
        <f t="shared" si="109"/>
        <v>0</v>
      </c>
      <c r="JDI20" s="300">
        <f t="shared" si="109"/>
        <v>0</v>
      </c>
      <c r="JDJ20" s="300">
        <f t="shared" si="109"/>
        <v>0</v>
      </c>
      <c r="JDK20" s="300">
        <f t="shared" si="109"/>
        <v>0</v>
      </c>
      <c r="JDL20" s="300">
        <f t="shared" si="109"/>
        <v>0</v>
      </c>
      <c r="JDM20" s="300">
        <f t="shared" si="109"/>
        <v>0</v>
      </c>
      <c r="JDN20" s="300">
        <f t="shared" si="109"/>
        <v>0</v>
      </c>
      <c r="JDO20" s="300">
        <f t="shared" si="109"/>
        <v>0</v>
      </c>
      <c r="JDP20" s="300">
        <f t="shared" si="109"/>
        <v>0</v>
      </c>
      <c r="JDQ20" s="300">
        <f t="shared" si="109"/>
        <v>0</v>
      </c>
      <c r="JDR20" s="300">
        <f t="shared" si="109"/>
        <v>0</v>
      </c>
      <c r="JDS20" s="300">
        <f t="shared" si="109"/>
        <v>0</v>
      </c>
      <c r="JDT20" s="300">
        <f t="shared" si="109"/>
        <v>0</v>
      </c>
      <c r="JDU20" s="300">
        <f t="shared" si="109"/>
        <v>0</v>
      </c>
      <c r="JDV20" s="300">
        <f t="shared" si="109"/>
        <v>0</v>
      </c>
      <c r="JDW20" s="300">
        <f t="shared" si="109"/>
        <v>0</v>
      </c>
      <c r="JDX20" s="300">
        <f t="shared" si="109"/>
        <v>0</v>
      </c>
      <c r="JDY20" s="300">
        <f t="shared" si="109"/>
        <v>0</v>
      </c>
      <c r="JDZ20" s="300">
        <f t="shared" si="109"/>
        <v>0</v>
      </c>
      <c r="JEA20" s="300">
        <f t="shared" si="109"/>
        <v>0</v>
      </c>
      <c r="JEB20" s="300">
        <f t="shared" si="109"/>
        <v>0</v>
      </c>
      <c r="JEC20" s="300">
        <f t="shared" si="109"/>
        <v>0</v>
      </c>
      <c r="JED20" s="300">
        <f t="shared" si="109"/>
        <v>0</v>
      </c>
      <c r="JEE20" s="300">
        <f t="shared" si="109"/>
        <v>0</v>
      </c>
      <c r="JEF20" s="300">
        <f t="shared" si="109"/>
        <v>0</v>
      </c>
      <c r="JEG20" s="300">
        <f t="shared" si="109"/>
        <v>0</v>
      </c>
      <c r="JEH20" s="300">
        <f t="shared" si="109"/>
        <v>0</v>
      </c>
      <c r="JEI20" s="300">
        <f t="shared" si="109"/>
        <v>0</v>
      </c>
      <c r="JEJ20" s="300">
        <f t="shared" si="109"/>
        <v>0</v>
      </c>
      <c r="JEK20" s="300">
        <f t="shared" si="109"/>
        <v>0</v>
      </c>
      <c r="JEL20" s="300">
        <f t="shared" si="109"/>
        <v>0</v>
      </c>
      <c r="JEM20" s="300">
        <f t="shared" si="109"/>
        <v>0</v>
      </c>
      <c r="JEN20" s="300">
        <f t="shared" si="109"/>
        <v>0</v>
      </c>
      <c r="JEO20" s="300">
        <f t="shared" si="109"/>
        <v>0</v>
      </c>
      <c r="JEP20" s="300">
        <f t="shared" si="109"/>
        <v>0</v>
      </c>
      <c r="JEQ20" s="300">
        <f t="shared" si="109"/>
        <v>0</v>
      </c>
      <c r="JER20" s="300">
        <f t="shared" si="109"/>
        <v>0</v>
      </c>
      <c r="JES20" s="300">
        <f t="shared" si="109"/>
        <v>0</v>
      </c>
      <c r="JET20" s="300">
        <f t="shared" si="109"/>
        <v>0</v>
      </c>
      <c r="JEU20" s="300">
        <f t="shared" si="109"/>
        <v>0</v>
      </c>
      <c r="JEV20" s="300">
        <f t="shared" si="109"/>
        <v>0</v>
      </c>
      <c r="JEW20" s="300">
        <f t="shared" si="109"/>
        <v>0</v>
      </c>
      <c r="JEX20" s="300">
        <f t="shared" si="109"/>
        <v>0</v>
      </c>
      <c r="JEY20" s="300">
        <f t="shared" si="109"/>
        <v>0</v>
      </c>
      <c r="JEZ20" s="300">
        <f t="shared" si="109"/>
        <v>0</v>
      </c>
      <c r="JFA20" s="300">
        <f t="shared" si="109"/>
        <v>0</v>
      </c>
      <c r="JFB20" s="300">
        <f t="shared" si="109"/>
        <v>0</v>
      </c>
      <c r="JFC20" s="300">
        <f t="shared" si="109"/>
        <v>0</v>
      </c>
      <c r="JFD20" s="300">
        <f t="shared" si="109"/>
        <v>0</v>
      </c>
      <c r="JFE20" s="300">
        <f t="shared" si="109"/>
        <v>0</v>
      </c>
      <c r="JFF20" s="300">
        <f t="shared" ref="JFF20:JHQ20" si="110" xml:space="preserve"> IF( JFF18 = 1, $F10, 0 )</f>
        <v>0</v>
      </c>
      <c r="JFG20" s="300">
        <f t="shared" si="110"/>
        <v>0</v>
      </c>
      <c r="JFH20" s="300">
        <f t="shared" si="110"/>
        <v>0</v>
      </c>
      <c r="JFI20" s="300">
        <f t="shared" si="110"/>
        <v>0</v>
      </c>
      <c r="JFJ20" s="300">
        <f t="shared" si="110"/>
        <v>0</v>
      </c>
      <c r="JFK20" s="300">
        <f t="shared" si="110"/>
        <v>0</v>
      </c>
      <c r="JFL20" s="300">
        <f t="shared" si="110"/>
        <v>0</v>
      </c>
      <c r="JFM20" s="300">
        <f t="shared" si="110"/>
        <v>0</v>
      </c>
      <c r="JFN20" s="300">
        <f t="shared" si="110"/>
        <v>0</v>
      </c>
      <c r="JFO20" s="300">
        <f t="shared" si="110"/>
        <v>0</v>
      </c>
      <c r="JFP20" s="300">
        <f t="shared" si="110"/>
        <v>0</v>
      </c>
      <c r="JFQ20" s="300">
        <f t="shared" si="110"/>
        <v>0</v>
      </c>
      <c r="JFR20" s="300">
        <f t="shared" si="110"/>
        <v>0</v>
      </c>
      <c r="JFS20" s="300">
        <f t="shared" si="110"/>
        <v>0</v>
      </c>
      <c r="JFT20" s="300">
        <f t="shared" si="110"/>
        <v>0</v>
      </c>
      <c r="JFU20" s="300">
        <f t="shared" si="110"/>
        <v>0</v>
      </c>
      <c r="JFV20" s="300">
        <f t="shared" si="110"/>
        <v>0</v>
      </c>
      <c r="JFW20" s="300">
        <f t="shared" si="110"/>
        <v>0</v>
      </c>
      <c r="JFX20" s="300">
        <f t="shared" si="110"/>
        <v>0</v>
      </c>
      <c r="JFY20" s="300">
        <f t="shared" si="110"/>
        <v>0</v>
      </c>
      <c r="JFZ20" s="300">
        <f t="shared" si="110"/>
        <v>0</v>
      </c>
      <c r="JGA20" s="300">
        <f t="shared" si="110"/>
        <v>0</v>
      </c>
      <c r="JGB20" s="300">
        <f t="shared" si="110"/>
        <v>0</v>
      </c>
      <c r="JGC20" s="300">
        <f t="shared" si="110"/>
        <v>0</v>
      </c>
      <c r="JGD20" s="300">
        <f t="shared" si="110"/>
        <v>0</v>
      </c>
      <c r="JGE20" s="300">
        <f t="shared" si="110"/>
        <v>0</v>
      </c>
      <c r="JGF20" s="300">
        <f t="shared" si="110"/>
        <v>0</v>
      </c>
      <c r="JGG20" s="300">
        <f t="shared" si="110"/>
        <v>0</v>
      </c>
      <c r="JGH20" s="300">
        <f t="shared" si="110"/>
        <v>0</v>
      </c>
      <c r="JGI20" s="300">
        <f t="shared" si="110"/>
        <v>0</v>
      </c>
      <c r="JGJ20" s="300">
        <f t="shared" si="110"/>
        <v>0</v>
      </c>
      <c r="JGK20" s="300">
        <f t="shared" si="110"/>
        <v>0</v>
      </c>
      <c r="JGL20" s="300">
        <f t="shared" si="110"/>
        <v>0</v>
      </c>
      <c r="JGM20" s="300">
        <f t="shared" si="110"/>
        <v>0</v>
      </c>
      <c r="JGN20" s="300">
        <f t="shared" si="110"/>
        <v>0</v>
      </c>
      <c r="JGO20" s="300">
        <f t="shared" si="110"/>
        <v>0</v>
      </c>
      <c r="JGP20" s="300">
        <f t="shared" si="110"/>
        <v>0</v>
      </c>
      <c r="JGQ20" s="300">
        <f t="shared" si="110"/>
        <v>0</v>
      </c>
      <c r="JGR20" s="300">
        <f t="shared" si="110"/>
        <v>0</v>
      </c>
      <c r="JGS20" s="300">
        <f t="shared" si="110"/>
        <v>0</v>
      </c>
      <c r="JGT20" s="300">
        <f t="shared" si="110"/>
        <v>0</v>
      </c>
      <c r="JGU20" s="300">
        <f t="shared" si="110"/>
        <v>0</v>
      </c>
      <c r="JGV20" s="300">
        <f t="shared" si="110"/>
        <v>0</v>
      </c>
      <c r="JGW20" s="300">
        <f t="shared" si="110"/>
        <v>0</v>
      </c>
      <c r="JGX20" s="300">
        <f t="shared" si="110"/>
        <v>0</v>
      </c>
      <c r="JGY20" s="300">
        <f t="shared" si="110"/>
        <v>0</v>
      </c>
      <c r="JGZ20" s="300">
        <f t="shared" si="110"/>
        <v>0</v>
      </c>
      <c r="JHA20" s="300">
        <f t="shared" si="110"/>
        <v>0</v>
      </c>
      <c r="JHB20" s="300">
        <f t="shared" si="110"/>
        <v>0</v>
      </c>
      <c r="JHC20" s="300">
        <f t="shared" si="110"/>
        <v>0</v>
      </c>
      <c r="JHD20" s="300">
        <f t="shared" si="110"/>
        <v>0</v>
      </c>
      <c r="JHE20" s="300">
        <f t="shared" si="110"/>
        <v>0</v>
      </c>
      <c r="JHF20" s="300">
        <f t="shared" si="110"/>
        <v>0</v>
      </c>
      <c r="JHG20" s="300">
        <f t="shared" si="110"/>
        <v>0</v>
      </c>
      <c r="JHH20" s="300">
        <f t="shared" si="110"/>
        <v>0</v>
      </c>
      <c r="JHI20" s="300">
        <f t="shared" si="110"/>
        <v>0</v>
      </c>
      <c r="JHJ20" s="300">
        <f t="shared" si="110"/>
        <v>0</v>
      </c>
      <c r="JHK20" s="300">
        <f t="shared" si="110"/>
        <v>0</v>
      </c>
      <c r="JHL20" s="300">
        <f t="shared" si="110"/>
        <v>0</v>
      </c>
      <c r="JHM20" s="300">
        <f t="shared" si="110"/>
        <v>0</v>
      </c>
      <c r="JHN20" s="300">
        <f t="shared" si="110"/>
        <v>0</v>
      </c>
      <c r="JHO20" s="300">
        <f t="shared" si="110"/>
        <v>0</v>
      </c>
      <c r="JHP20" s="300">
        <f t="shared" si="110"/>
        <v>0</v>
      </c>
      <c r="JHQ20" s="300">
        <f t="shared" si="110"/>
        <v>0</v>
      </c>
      <c r="JHR20" s="300">
        <f t="shared" ref="JHR20:JKC20" si="111" xml:space="preserve"> IF( JHR18 = 1, $F10, 0 )</f>
        <v>0</v>
      </c>
      <c r="JHS20" s="300">
        <f t="shared" si="111"/>
        <v>0</v>
      </c>
      <c r="JHT20" s="300">
        <f t="shared" si="111"/>
        <v>0</v>
      </c>
      <c r="JHU20" s="300">
        <f t="shared" si="111"/>
        <v>0</v>
      </c>
      <c r="JHV20" s="300">
        <f t="shared" si="111"/>
        <v>0</v>
      </c>
      <c r="JHW20" s="300">
        <f t="shared" si="111"/>
        <v>0</v>
      </c>
      <c r="JHX20" s="300">
        <f t="shared" si="111"/>
        <v>0</v>
      </c>
      <c r="JHY20" s="300">
        <f t="shared" si="111"/>
        <v>0</v>
      </c>
      <c r="JHZ20" s="300">
        <f t="shared" si="111"/>
        <v>0</v>
      </c>
      <c r="JIA20" s="300">
        <f t="shared" si="111"/>
        <v>0</v>
      </c>
      <c r="JIB20" s="300">
        <f t="shared" si="111"/>
        <v>0</v>
      </c>
      <c r="JIC20" s="300">
        <f t="shared" si="111"/>
        <v>0</v>
      </c>
      <c r="JID20" s="300">
        <f t="shared" si="111"/>
        <v>0</v>
      </c>
      <c r="JIE20" s="300">
        <f t="shared" si="111"/>
        <v>0</v>
      </c>
      <c r="JIF20" s="300">
        <f t="shared" si="111"/>
        <v>0</v>
      </c>
      <c r="JIG20" s="300">
        <f t="shared" si="111"/>
        <v>0</v>
      </c>
      <c r="JIH20" s="300">
        <f t="shared" si="111"/>
        <v>0</v>
      </c>
      <c r="JII20" s="300">
        <f t="shared" si="111"/>
        <v>0</v>
      </c>
      <c r="JIJ20" s="300">
        <f t="shared" si="111"/>
        <v>0</v>
      </c>
      <c r="JIK20" s="300">
        <f t="shared" si="111"/>
        <v>0</v>
      </c>
      <c r="JIL20" s="300">
        <f t="shared" si="111"/>
        <v>0</v>
      </c>
      <c r="JIM20" s="300">
        <f t="shared" si="111"/>
        <v>0</v>
      </c>
      <c r="JIN20" s="300">
        <f t="shared" si="111"/>
        <v>0</v>
      </c>
      <c r="JIO20" s="300">
        <f t="shared" si="111"/>
        <v>0</v>
      </c>
      <c r="JIP20" s="300">
        <f t="shared" si="111"/>
        <v>0</v>
      </c>
      <c r="JIQ20" s="300">
        <f t="shared" si="111"/>
        <v>0</v>
      </c>
      <c r="JIR20" s="300">
        <f t="shared" si="111"/>
        <v>0</v>
      </c>
      <c r="JIS20" s="300">
        <f t="shared" si="111"/>
        <v>0</v>
      </c>
      <c r="JIT20" s="300">
        <f t="shared" si="111"/>
        <v>0</v>
      </c>
      <c r="JIU20" s="300">
        <f t="shared" si="111"/>
        <v>0</v>
      </c>
      <c r="JIV20" s="300">
        <f t="shared" si="111"/>
        <v>0</v>
      </c>
      <c r="JIW20" s="300">
        <f t="shared" si="111"/>
        <v>0</v>
      </c>
      <c r="JIX20" s="300">
        <f t="shared" si="111"/>
        <v>0</v>
      </c>
      <c r="JIY20" s="300">
        <f t="shared" si="111"/>
        <v>0</v>
      </c>
      <c r="JIZ20" s="300">
        <f t="shared" si="111"/>
        <v>0</v>
      </c>
      <c r="JJA20" s="300">
        <f t="shared" si="111"/>
        <v>0</v>
      </c>
      <c r="JJB20" s="300">
        <f t="shared" si="111"/>
        <v>0</v>
      </c>
      <c r="JJC20" s="300">
        <f t="shared" si="111"/>
        <v>0</v>
      </c>
      <c r="JJD20" s="300">
        <f t="shared" si="111"/>
        <v>0</v>
      </c>
      <c r="JJE20" s="300">
        <f t="shared" si="111"/>
        <v>0</v>
      </c>
      <c r="JJF20" s="300">
        <f t="shared" si="111"/>
        <v>0</v>
      </c>
      <c r="JJG20" s="300">
        <f t="shared" si="111"/>
        <v>0</v>
      </c>
      <c r="JJH20" s="300">
        <f t="shared" si="111"/>
        <v>0</v>
      </c>
      <c r="JJI20" s="300">
        <f t="shared" si="111"/>
        <v>0</v>
      </c>
      <c r="JJJ20" s="300">
        <f t="shared" si="111"/>
        <v>0</v>
      </c>
      <c r="JJK20" s="300">
        <f t="shared" si="111"/>
        <v>0</v>
      </c>
      <c r="JJL20" s="300">
        <f t="shared" si="111"/>
        <v>0</v>
      </c>
      <c r="JJM20" s="300">
        <f t="shared" si="111"/>
        <v>0</v>
      </c>
      <c r="JJN20" s="300">
        <f t="shared" si="111"/>
        <v>0</v>
      </c>
      <c r="JJO20" s="300">
        <f t="shared" si="111"/>
        <v>0</v>
      </c>
      <c r="JJP20" s="300">
        <f t="shared" si="111"/>
        <v>0</v>
      </c>
      <c r="JJQ20" s="300">
        <f t="shared" si="111"/>
        <v>0</v>
      </c>
      <c r="JJR20" s="300">
        <f t="shared" si="111"/>
        <v>0</v>
      </c>
      <c r="JJS20" s="300">
        <f t="shared" si="111"/>
        <v>0</v>
      </c>
      <c r="JJT20" s="300">
        <f t="shared" si="111"/>
        <v>0</v>
      </c>
      <c r="JJU20" s="300">
        <f t="shared" si="111"/>
        <v>0</v>
      </c>
      <c r="JJV20" s="300">
        <f t="shared" si="111"/>
        <v>0</v>
      </c>
      <c r="JJW20" s="300">
        <f t="shared" si="111"/>
        <v>0</v>
      </c>
      <c r="JJX20" s="300">
        <f t="shared" si="111"/>
        <v>0</v>
      </c>
      <c r="JJY20" s="300">
        <f t="shared" si="111"/>
        <v>0</v>
      </c>
      <c r="JJZ20" s="300">
        <f t="shared" si="111"/>
        <v>0</v>
      </c>
      <c r="JKA20" s="300">
        <f t="shared" si="111"/>
        <v>0</v>
      </c>
      <c r="JKB20" s="300">
        <f t="shared" si="111"/>
        <v>0</v>
      </c>
      <c r="JKC20" s="300">
        <f t="shared" si="111"/>
        <v>0</v>
      </c>
      <c r="JKD20" s="300">
        <f t="shared" ref="JKD20:JMO20" si="112" xml:space="preserve"> IF( JKD18 = 1, $F10, 0 )</f>
        <v>0</v>
      </c>
      <c r="JKE20" s="300">
        <f t="shared" si="112"/>
        <v>0</v>
      </c>
      <c r="JKF20" s="300">
        <f t="shared" si="112"/>
        <v>0</v>
      </c>
      <c r="JKG20" s="300">
        <f t="shared" si="112"/>
        <v>0</v>
      </c>
      <c r="JKH20" s="300">
        <f t="shared" si="112"/>
        <v>0</v>
      </c>
      <c r="JKI20" s="300">
        <f t="shared" si="112"/>
        <v>0</v>
      </c>
      <c r="JKJ20" s="300">
        <f t="shared" si="112"/>
        <v>0</v>
      </c>
      <c r="JKK20" s="300">
        <f t="shared" si="112"/>
        <v>0</v>
      </c>
      <c r="JKL20" s="300">
        <f t="shared" si="112"/>
        <v>0</v>
      </c>
      <c r="JKM20" s="300">
        <f t="shared" si="112"/>
        <v>0</v>
      </c>
      <c r="JKN20" s="300">
        <f t="shared" si="112"/>
        <v>0</v>
      </c>
      <c r="JKO20" s="300">
        <f t="shared" si="112"/>
        <v>0</v>
      </c>
      <c r="JKP20" s="300">
        <f t="shared" si="112"/>
        <v>0</v>
      </c>
      <c r="JKQ20" s="300">
        <f t="shared" si="112"/>
        <v>0</v>
      </c>
      <c r="JKR20" s="300">
        <f t="shared" si="112"/>
        <v>0</v>
      </c>
      <c r="JKS20" s="300">
        <f t="shared" si="112"/>
        <v>0</v>
      </c>
      <c r="JKT20" s="300">
        <f t="shared" si="112"/>
        <v>0</v>
      </c>
      <c r="JKU20" s="300">
        <f t="shared" si="112"/>
        <v>0</v>
      </c>
      <c r="JKV20" s="300">
        <f t="shared" si="112"/>
        <v>0</v>
      </c>
      <c r="JKW20" s="300">
        <f t="shared" si="112"/>
        <v>0</v>
      </c>
      <c r="JKX20" s="300">
        <f t="shared" si="112"/>
        <v>0</v>
      </c>
      <c r="JKY20" s="300">
        <f t="shared" si="112"/>
        <v>0</v>
      </c>
      <c r="JKZ20" s="300">
        <f t="shared" si="112"/>
        <v>0</v>
      </c>
      <c r="JLA20" s="300">
        <f t="shared" si="112"/>
        <v>0</v>
      </c>
      <c r="JLB20" s="300">
        <f t="shared" si="112"/>
        <v>0</v>
      </c>
      <c r="JLC20" s="300">
        <f t="shared" si="112"/>
        <v>0</v>
      </c>
      <c r="JLD20" s="300">
        <f t="shared" si="112"/>
        <v>0</v>
      </c>
      <c r="JLE20" s="300">
        <f t="shared" si="112"/>
        <v>0</v>
      </c>
      <c r="JLF20" s="300">
        <f t="shared" si="112"/>
        <v>0</v>
      </c>
      <c r="JLG20" s="300">
        <f t="shared" si="112"/>
        <v>0</v>
      </c>
      <c r="JLH20" s="300">
        <f t="shared" si="112"/>
        <v>0</v>
      </c>
      <c r="JLI20" s="300">
        <f t="shared" si="112"/>
        <v>0</v>
      </c>
      <c r="JLJ20" s="300">
        <f t="shared" si="112"/>
        <v>0</v>
      </c>
      <c r="JLK20" s="300">
        <f t="shared" si="112"/>
        <v>0</v>
      </c>
      <c r="JLL20" s="300">
        <f t="shared" si="112"/>
        <v>0</v>
      </c>
      <c r="JLM20" s="300">
        <f t="shared" si="112"/>
        <v>0</v>
      </c>
      <c r="JLN20" s="300">
        <f t="shared" si="112"/>
        <v>0</v>
      </c>
      <c r="JLO20" s="300">
        <f t="shared" si="112"/>
        <v>0</v>
      </c>
      <c r="JLP20" s="300">
        <f t="shared" si="112"/>
        <v>0</v>
      </c>
      <c r="JLQ20" s="300">
        <f t="shared" si="112"/>
        <v>0</v>
      </c>
      <c r="JLR20" s="300">
        <f t="shared" si="112"/>
        <v>0</v>
      </c>
      <c r="JLS20" s="300">
        <f t="shared" si="112"/>
        <v>0</v>
      </c>
      <c r="JLT20" s="300">
        <f t="shared" si="112"/>
        <v>0</v>
      </c>
      <c r="JLU20" s="300">
        <f t="shared" si="112"/>
        <v>0</v>
      </c>
      <c r="JLV20" s="300">
        <f t="shared" si="112"/>
        <v>0</v>
      </c>
      <c r="JLW20" s="300">
        <f t="shared" si="112"/>
        <v>0</v>
      </c>
      <c r="JLX20" s="300">
        <f t="shared" si="112"/>
        <v>0</v>
      </c>
      <c r="JLY20" s="300">
        <f t="shared" si="112"/>
        <v>0</v>
      </c>
      <c r="JLZ20" s="300">
        <f t="shared" si="112"/>
        <v>0</v>
      </c>
      <c r="JMA20" s="300">
        <f t="shared" si="112"/>
        <v>0</v>
      </c>
      <c r="JMB20" s="300">
        <f t="shared" si="112"/>
        <v>0</v>
      </c>
      <c r="JMC20" s="300">
        <f t="shared" si="112"/>
        <v>0</v>
      </c>
      <c r="JMD20" s="300">
        <f t="shared" si="112"/>
        <v>0</v>
      </c>
      <c r="JME20" s="300">
        <f t="shared" si="112"/>
        <v>0</v>
      </c>
      <c r="JMF20" s="300">
        <f t="shared" si="112"/>
        <v>0</v>
      </c>
      <c r="JMG20" s="300">
        <f t="shared" si="112"/>
        <v>0</v>
      </c>
      <c r="JMH20" s="300">
        <f t="shared" si="112"/>
        <v>0</v>
      </c>
      <c r="JMI20" s="300">
        <f t="shared" si="112"/>
        <v>0</v>
      </c>
      <c r="JMJ20" s="300">
        <f t="shared" si="112"/>
        <v>0</v>
      </c>
      <c r="JMK20" s="300">
        <f t="shared" si="112"/>
        <v>0</v>
      </c>
      <c r="JML20" s="300">
        <f t="shared" si="112"/>
        <v>0</v>
      </c>
      <c r="JMM20" s="300">
        <f t="shared" si="112"/>
        <v>0</v>
      </c>
      <c r="JMN20" s="300">
        <f t="shared" si="112"/>
        <v>0</v>
      </c>
      <c r="JMO20" s="300">
        <f t="shared" si="112"/>
        <v>0</v>
      </c>
      <c r="JMP20" s="300">
        <f t="shared" ref="JMP20:JPA20" si="113" xml:space="preserve"> IF( JMP18 = 1, $F10, 0 )</f>
        <v>0</v>
      </c>
      <c r="JMQ20" s="300">
        <f t="shared" si="113"/>
        <v>0</v>
      </c>
      <c r="JMR20" s="300">
        <f t="shared" si="113"/>
        <v>0</v>
      </c>
      <c r="JMS20" s="300">
        <f t="shared" si="113"/>
        <v>0</v>
      </c>
      <c r="JMT20" s="300">
        <f t="shared" si="113"/>
        <v>0</v>
      </c>
      <c r="JMU20" s="300">
        <f t="shared" si="113"/>
        <v>0</v>
      </c>
      <c r="JMV20" s="300">
        <f t="shared" si="113"/>
        <v>0</v>
      </c>
      <c r="JMW20" s="300">
        <f t="shared" si="113"/>
        <v>0</v>
      </c>
      <c r="JMX20" s="300">
        <f t="shared" si="113"/>
        <v>0</v>
      </c>
      <c r="JMY20" s="300">
        <f t="shared" si="113"/>
        <v>0</v>
      </c>
      <c r="JMZ20" s="300">
        <f t="shared" si="113"/>
        <v>0</v>
      </c>
      <c r="JNA20" s="300">
        <f t="shared" si="113"/>
        <v>0</v>
      </c>
      <c r="JNB20" s="300">
        <f t="shared" si="113"/>
        <v>0</v>
      </c>
      <c r="JNC20" s="300">
        <f t="shared" si="113"/>
        <v>0</v>
      </c>
      <c r="JND20" s="300">
        <f t="shared" si="113"/>
        <v>0</v>
      </c>
      <c r="JNE20" s="300">
        <f t="shared" si="113"/>
        <v>0</v>
      </c>
      <c r="JNF20" s="300">
        <f t="shared" si="113"/>
        <v>0</v>
      </c>
      <c r="JNG20" s="300">
        <f t="shared" si="113"/>
        <v>0</v>
      </c>
      <c r="JNH20" s="300">
        <f t="shared" si="113"/>
        <v>0</v>
      </c>
      <c r="JNI20" s="300">
        <f t="shared" si="113"/>
        <v>0</v>
      </c>
      <c r="JNJ20" s="300">
        <f t="shared" si="113"/>
        <v>0</v>
      </c>
      <c r="JNK20" s="300">
        <f t="shared" si="113"/>
        <v>0</v>
      </c>
      <c r="JNL20" s="300">
        <f t="shared" si="113"/>
        <v>0</v>
      </c>
      <c r="JNM20" s="300">
        <f t="shared" si="113"/>
        <v>0</v>
      </c>
      <c r="JNN20" s="300">
        <f t="shared" si="113"/>
        <v>0</v>
      </c>
      <c r="JNO20" s="300">
        <f t="shared" si="113"/>
        <v>0</v>
      </c>
      <c r="JNP20" s="300">
        <f t="shared" si="113"/>
        <v>0</v>
      </c>
      <c r="JNQ20" s="300">
        <f t="shared" si="113"/>
        <v>0</v>
      </c>
      <c r="JNR20" s="300">
        <f t="shared" si="113"/>
        <v>0</v>
      </c>
      <c r="JNS20" s="300">
        <f t="shared" si="113"/>
        <v>0</v>
      </c>
      <c r="JNT20" s="300">
        <f t="shared" si="113"/>
        <v>0</v>
      </c>
      <c r="JNU20" s="300">
        <f t="shared" si="113"/>
        <v>0</v>
      </c>
      <c r="JNV20" s="300">
        <f t="shared" si="113"/>
        <v>0</v>
      </c>
      <c r="JNW20" s="300">
        <f t="shared" si="113"/>
        <v>0</v>
      </c>
      <c r="JNX20" s="300">
        <f t="shared" si="113"/>
        <v>0</v>
      </c>
      <c r="JNY20" s="300">
        <f t="shared" si="113"/>
        <v>0</v>
      </c>
      <c r="JNZ20" s="300">
        <f t="shared" si="113"/>
        <v>0</v>
      </c>
      <c r="JOA20" s="300">
        <f t="shared" si="113"/>
        <v>0</v>
      </c>
      <c r="JOB20" s="300">
        <f t="shared" si="113"/>
        <v>0</v>
      </c>
      <c r="JOC20" s="300">
        <f t="shared" si="113"/>
        <v>0</v>
      </c>
      <c r="JOD20" s="300">
        <f t="shared" si="113"/>
        <v>0</v>
      </c>
      <c r="JOE20" s="300">
        <f t="shared" si="113"/>
        <v>0</v>
      </c>
      <c r="JOF20" s="300">
        <f t="shared" si="113"/>
        <v>0</v>
      </c>
      <c r="JOG20" s="300">
        <f t="shared" si="113"/>
        <v>0</v>
      </c>
      <c r="JOH20" s="300">
        <f t="shared" si="113"/>
        <v>0</v>
      </c>
      <c r="JOI20" s="300">
        <f t="shared" si="113"/>
        <v>0</v>
      </c>
      <c r="JOJ20" s="300">
        <f t="shared" si="113"/>
        <v>0</v>
      </c>
      <c r="JOK20" s="300">
        <f t="shared" si="113"/>
        <v>0</v>
      </c>
      <c r="JOL20" s="300">
        <f t="shared" si="113"/>
        <v>0</v>
      </c>
      <c r="JOM20" s="300">
        <f t="shared" si="113"/>
        <v>0</v>
      </c>
      <c r="JON20" s="300">
        <f t="shared" si="113"/>
        <v>0</v>
      </c>
      <c r="JOO20" s="300">
        <f t="shared" si="113"/>
        <v>0</v>
      </c>
      <c r="JOP20" s="300">
        <f t="shared" si="113"/>
        <v>0</v>
      </c>
      <c r="JOQ20" s="300">
        <f t="shared" si="113"/>
        <v>0</v>
      </c>
      <c r="JOR20" s="300">
        <f t="shared" si="113"/>
        <v>0</v>
      </c>
      <c r="JOS20" s="300">
        <f t="shared" si="113"/>
        <v>0</v>
      </c>
      <c r="JOT20" s="300">
        <f t="shared" si="113"/>
        <v>0</v>
      </c>
      <c r="JOU20" s="300">
        <f t="shared" si="113"/>
        <v>0</v>
      </c>
      <c r="JOV20" s="300">
        <f t="shared" si="113"/>
        <v>0</v>
      </c>
      <c r="JOW20" s="300">
        <f t="shared" si="113"/>
        <v>0</v>
      </c>
      <c r="JOX20" s="300">
        <f t="shared" si="113"/>
        <v>0</v>
      </c>
      <c r="JOY20" s="300">
        <f t="shared" si="113"/>
        <v>0</v>
      </c>
      <c r="JOZ20" s="300">
        <f t="shared" si="113"/>
        <v>0</v>
      </c>
      <c r="JPA20" s="300">
        <f t="shared" si="113"/>
        <v>0</v>
      </c>
      <c r="JPB20" s="300">
        <f t="shared" ref="JPB20:JRM20" si="114" xml:space="preserve"> IF( JPB18 = 1, $F10, 0 )</f>
        <v>0</v>
      </c>
      <c r="JPC20" s="300">
        <f t="shared" si="114"/>
        <v>0</v>
      </c>
      <c r="JPD20" s="300">
        <f t="shared" si="114"/>
        <v>0</v>
      </c>
      <c r="JPE20" s="300">
        <f t="shared" si="114"/>
        <v>0</v>
      </c>
      <c r="JPF20" s="300">
        <f t="shared" si="114"/>
        <v>0</v>
      </c>
      <c r="JPG20" s="300">
        <f t="shared" si="114"/>
        <v>0</v>
      </c>
      <c r="JPH20" s="300">
        <f t="shared" si="114"/>
        <v>0</v>
      </c>
      <c r="JPI20" s="300">
        <f t="shared" si="114"/>
        <v>0</v>
      </c>
      <c r="JPJ20" s="300">
        <f t="shared" si="114"/>
        <v>0</v>
      </c>
      <c r="JPK20" s="300">
        <f t="shared" si="114"/>
        <v>0</v>
      </c>
      <c r="JPL20" s="300">
        <f t="shared" si="114"/>
        <v>0</v>
      </c>
      <c r="JPM20" s="300">
        <f t="shared" si="114"/>
        <v>0</v>
      </c>
      <c r="JPN20" s="300">
        <f t="shared" si="114"/>
        <v>0</v>
      </c>
      <c r="JPO20" s="300">
        <f t="shared" si="114"/>
        <v>0</v>
      </c>
      <c r="JPP20" s="300">
        <f t="shared" si="114"/>
        <v>0</v>
      </c>
      <c r="JPQ20" s="300">
        <f t="shared" si="114"/>
        <v>0</v>
      </c>
      <c r="JPR20" s="300">
        <f t="shared" si="114"/>
        <v>0</v>
      </c>
      <c r="JPS20" s="300">
        <f t="shared" si="114"/>
        <v>0</v>
      </c>
      <c r="JPT20" s="300">
        <f t="shared" si="114"/>
        <v>0</v>
      </c>
      <c r="JPU20" s="300">
        <f t="shared" si="114"/>
        <v>0</v>
      </c>
      <c r="JPV20" s="300">
        <f t="shared" si="114"/>
        <v>0</v>
      </c>
      <c r="JPW20" s="300">
        <f t="shared" si="114"/>
        <v>0</v>
      </c>
      <c r="JPX20" s="300">
        <f t="shared" si="114"/>
        <v>0</v>
      </c>
      <c r="JPY20" s="300">
        <f t="shared" si="114"/>
        <v>0</v>
      </c>
      <c r="JPZ20" s="300">
        <f t="shared" si="114"/>
        <v>0</v>
      </c>
      <c r="JQA20" s="300">
        <f t="shared" si="114"/>
        <v>0</v>
      </c>
      <c r="JQB20" s="300">
        <f t="shared" si="114"/>
        <v>0</v>
      </c>
      <c r="JQC20" s="300">
        <f t="shared" si="114"/>
        <v>0</v>
      </c>
      <c r="JQD20" s="300">
        <f t="shared" si="114"/>
        <v>0</v>
      </c>
      <c r="JQE20" s="300">
        <f t="shared" si="114"/>
        <v>0</v>
      </c>
      <c r="JQF20" s="300">
        <f t="shared" si="114"/>
        <v>0</v>
      </c>
      <c r="JQG20" s="300">
        <f t="shared" si="114"/>
        <v>0</v>
      </c>
      <c r="JQH20" s="300">
        <f t="shared" si="114"/>
        <v>0</v>
      </c>
      <c r="JQI20" s="300">
        <f t="shared" si="114"/>
        <v>0</v>
      </c>
      <c r="JQJ20" s="300">
        <f t="shared" si="114"/>
        <v>0</v>
      </c>
      <c r="JQK20" s="300">
        <f t="shared" si="114"/>
        <v>0</v>
      </c>
      <c r="JQL20" s="300">
        <f t="shared" si="114"/>
        <v>0</v>
      </c>
      <c r="JQM20" s="300">
        <f t="shared" si="114"/>
        <v>0</v>
      </c>
      <c r="JQN20" s="300">
        <f t="shared" si="114"/>
        <v>0</v>
      </c>
      <c r="JQO20" s="300">
        <f t="shared" si="114"/>
        <v>0</v>
      </c>
      <c r="JQP20" s="300">
        <f t="shared" si="114"/>
        <v>0</v>
      </c>
      <c r="JQQ20" s="300">
        <f t="shared" si="114"/>
        <v>0</v>
      </c>
      <c r="JQR20" s="300">
        <f t="shared" si="114"/>
        <v>0</v>
      </c>
      <c r="JQS20" s="300">
        <f t="shared" si="114"/>
        <v>0</v>
      </c>
      <c r="JQT20" s="300">
        <f t="shared" si="114"/>
        <v>0</v>
      </c>
      <c r="JQU20" s="300">
        <f t="shared" si="114"/>
        <v>0</v>
      </c>
      <c r="JQV20" s="300">
        <f t="shared" si="114"/>
        <v>0</v>
      </c>
      <c r="JQW20" s="300">
        <f t="shared" si="114"/>
        <v>0</v>
      </c>
      <c r="JQX20" s="300">
        <f t="shared" si="114"/>
        <v>0</v>
      </c>
      <c r="JQY20" s="300">
        <f t="shared" si="114"/>
        <v>0</v>
      </c>
      <c r="JQZ20" s="300">
        <f t="shared" si="114"/>
        <v>0</v>
      </c>
      <c r="JRA20" s="300">
        <f t="shared" si="114"/>
        <v>0</v>
      </c>
      <c r="JRB20" s="300">
        <f t="shared" si="114"/>
        <v>0</v>
      </c>
      <c r="JRC20" s="300">
        <f t="shared" si="114"/>
        <v>0</v>
      </c>
      <c r="JRD20" s="300">
        <f t="shared" si="114"/>
        <v>0</v>
      </c>
      <c r="JRE20" s="300">
        <f t="shared" si="114"/>
        <v>0</v>
      </c>
      <c r="JRF20" s="300">
        <f t="shared" si="114"/>
        <v>0</v>
      </c>
      <c r="JRG20" s="300">
        <f t="shared" si="114"/>
        <v>0</v>
      </c>
      <c r="JRH20" s="300">
        <f t="shared" si="114"/>
        <v>0</v>
      </c>
      <c r="JRI20" s="300">
        <f t="shared" si="114"/>
        <v>0</v>
      </c>
      <c r="JRJ20" s="300">
        <f t="shared" si="114"/>
        <v>0</v>
      </c>
      <c r="JRK20" s="300">
        <f t="shared" si="114"/>
        <v>0</v>
      </c>
      <c r="JRL20" s="300">
        <f t="shared" si="114"/>
        <v>0</v>
      </c>
      <c r="JRM20" s="300">
        <f t="shared" si="114"/>
        <v>0</v>
      </c>
      <c r="JRN20" s="300">
        <f t="shared" ref="JRN20:JTY20" si="115" xml:space="preserve"> IF( JRN18 = 1, $F10, 0 )</f>
        <v>0</v>
      </c>
      <c r="JRO20" s="300">
        <f t="shared" si="115"/>
        <v>0</v>
      </c>
      <c r="JRP20" s="300">
        <f t="shared" si="115"/>
        <v>0</v>
      </c>
      <c r="JRQ20" s="300">
        <f t="shared" si="115"/>
        <v>0</v>
      </c>
      <c r="JRR20" s="300">
        <f t="shared" si="115"/>
        <v>0</v>
      </c>
      <c r="JRS20" s="300">
        <f t="shared" si="115"/>
        <v>0</v>
      </c>
      <c r="JRT20" s="300">
        <f t="shared" si="115"/>
        <v>0</v>
      </c>
      <c r="JRU20" s="300">
        <f t="shared" si="115"/>
        <v>0</v>
      </c>
      <c r="JRV20" s="300">
        <f t="shared" si="115"/>
        <v>0</v>
      </c>
      <c r="JRW20" s="300">
        <f t="shared" si="115"/>
        <v>0</v>
      </c>
      <c r="JRX20" s="300">
        <f t="shared" si="115"/>
        <v>0</v>
      </c>
      <c r="JRY20" s="300">
        <f t="shared" si="115"/>
        <v>0</v>
      </c>
      <c r="JRZ20" s="300">
        <f t="shared" si="115"/>
        <v>0</v>
      </c>
      <c r="JSA20" s="300">
        <f t="shared" si="115"/>
        <v>0</v>
      </c>
      <c r="JSB20" s="300">
        <f t="shared" si="115"/>
        <v>0</v>
      </c>
      <c r="JSC20" s="300">
        <f t="shared" si="115"/>
        <v>0</v>
      </c>
      <c r="JSD20" s="300">
        <f t="shared" si="115"/>
        <v>0</v>
      </c>
      <c r="JSE20" s="300">
        <f t="shared" si="115"/>
        <v>0</v>
      </c>
      <c r="JSF20" s="300">
        <f t="shared" si="115"/>
        <v>0</v>
      </c>
      <c r="JSG20" s="300">
        <f t="shared" si="115"/>
        <v>0</v>
      </c>
      <c r="JSH20" s="300">
        <f t="shared" si="115"/>
        <v>0</v>
      </c>
      <c r="JSI20" s="300">
        <f t="shared" si="115"/>
        <v>0</v>
      </c>
      <c r="JSJ20" s="300">
        <f t="shared" si="115"/>
        <v>0</v>
      </c>
      <c r="JSK20" s="300">
        <f t="shared" si="115"/>
        <v>0</v>
      </c>
      <c r="JSL20" s="300">
        <f t="shared" si="115"/>
        <v>0</v>
      </c>
      <c r="JSM20" s="300">
        <f t="shared" si="115"/>
        <v>0</v>
      </c>
      <c r="JSN20" s="300">
        <f t="shared" si="115"/>
        <v>0</v>
      </c>
      <c r="JSO20" s="300">
        <f t="shared" si="115"/>
        <v>0</v>
      </c>
      <c r="JSP20" s="300">
        <f t="shared" si="115"/>
        <v>0</v>
      </c>
      <c r="JSQ20" s="300">
        <f t="shared" si="115"/>
        <v>0</v>
      </c>
      <c r="JSR20" s="300">
        <f t="shared" si="115"/>
        <v>0</v>
      </c>
      <c r="JSS20" s="300">
        <f t="shared" si="115"/>
        <v>0</v>
      </c>
      <c r="JST20" s="300">
        <f t="shared" si="115"/>
        <v>0</v>
      </c>
      <c r="JSU20" s="300">
        <f t="shared" si="115"/>
        <v>0</v>
      </c>
      <c r="JSV20" s="300">
        <f t="shared" si="115"/>
        <v>0</v>
      </c>
      <c r="JSW20" s="300">
        <f t="shared" si="115"/>
        <v>0</v>
      </c>
      <c r="JSX20" s="300">
        <f t="shared" si="115"/>
        <v>0</v>
      </c>
      <c r="JSY20" s="300">
        <f t="shared" si="115"/>
        <v>0</v>
      </c>
      <c r="JSZ20" s="300">
        <f t="shared" si="115"/>
        <v>0</v>
      </c>
      <c r="JTA20" s="300">
        <f t="shared" si="115"/>
        <v>0</v>
      </c>
      <c r="JTB20" s="300">
        <f t="shared" si="115"/>
        <v>0</v>
      </c>
      <c r="JTC20" s="300">
        <f t="shared" si="115"/>
        <v>0</v>
      </c>
      <c r="JTD20" s="300">
        <f t="shared" si="115"/>
        <v>0</v>
      </c>
      <c r="JTE20" s="300">
        <f t="shared" si="115"/>
        <v>0</v>
      </c>
      <c r="JTF20" s="300">
        <f t="shared" si="115"/>
        <v>0</v>
      </c>
      <c r="JTG20" s="300">
        <f t="shared" si="115"/>
        <v>0</v>
      </c>
      <c r="JTH20" s="300">
        <f t="shared" si="115"/>
        <v>0</v>
      </c>
      <c r="JTI20" s="300">
        <f t="shared" si="115"/>
        <v>0</v>
      </c>
      <c r="JTJ20" s="300">
        <f t="shared" si="115"/>
        <v>0</v>
      </c>
      <c r="JTK20" s="300">
        <f t="shared" si="115"/>
        <v>0</v>
      </c>
      <c r="JTL20" s="300">
        <f t="shared" si="115"/>
        <v>0</v>
      </c>
      <c r="JTM20" s="300">
        <f t="shared" si="115"/>
        <v>0</v>
      </c>
      <c r="JTN20" s="300">
        <f t="shared" si="115"/>
        <v>0</v>
      </c>
      <c r="JTO20" s="300">
        <f t="shared" si="115"/>
        <v>0</v>
      </c>
      <c r="JTP20" s="300">
        <f t="shared" si="115"/>
        <v>0</v>
      </c>
      <c r="JTQ20" s="300">
        <f t="shared" si="115"/>
        <v>0</v>
      </c>
      <c r="JTR20" s="300">
        <f t="shared" si="115"/>
        <v>0</v>
      </c>
      <c r="JTS20" s="300">
        <f t="shared" si="115"/>
        <v>0</v>
      </c>
      <c r="JTT20" s="300">
        <f t="shared" si="115"/>
        <v>0</v>
      </c>
      <c r="JTU20" s="300">
        <f t="shared" si="115"/>
        <v>0</v>
      </c>
      <c r="JTV20" s="300">
        <f t="shared" si="115"/>
        <v>0</v>
      </c>
      <c r="JTW20" s="300">
        <f t="shared" si="115"/>
        <v>0</v>
      </c>
      <c r="JTX20" s="300">
        <f t="shared" si="115"/>
        <v>0</v>
      </c>
      <c r="JTY20" s="300">
        <f t="shared" si="115"/>
        <v>0</v>
      </c>
      <c r="JTZ20" s="300">
        <f t="shared" ref="JTZ20:JWK20" si="116" xml:space="preserve"> IF( JTZ18 = 1, $F10, 0 )</f>
        <v>0</v>
      </c>
      <c r="JUA20" s="300">
        <f t="shared" si="116"/>
        <v>0</v>
      </c>
      <c r="JUB20" s="300">
        <f t="shared" si="116"/>
        <v>0</v>
      </c>
      <c r="JUC20" s="300">
        <f t="shared" si="116"/>
        <v>0</v>
      </c>
      <c r="JUD20" s="300">
        <f t="shared" si="116"/>
        <v>0</v>
      </c>
      <c r="JUE20" s="300">
        <f t="shared" si="116"/>
        <v>0</v>
      </c>
      <c r="JUF20" s="300">
        <f t="shared" si="116"/>
        <v>0</v>
      </c>
      <c r="JUG20" s="300">
        <f t="shared" si="116"/>
        <v>0</v>
      </c>
      <c r="JUH20" s="300">
        <f t="shared" si="116"/>
        <v>0</v>
      </c>
      <c r="JUI20" s="300">
        <f t="shared" si="116"/>
        <v>0</v>
      </c>
      <c r="JUJ20" s="300">
        <f t="shared" si="116"/>
        <v>0</v>
      </c>
      <c r="JUK20" s="300">
        <f t="shared" si="116"/>
        <v>0</v>
      </c>
      <c r="JUL20" s="300">
        <f t="shared" si="116"/>
        <v>0</v>
      </c>
      <c r="JUM20" s="300">
        <f t="shared" si="116"/>
        <v>0</v>
      </c>
      <c r="JUN20" s="300">
        <f t="shared" si="116"/>
        <v>0</v>
      </c>
      <c r="JUO20" s="300">
        <f t="shared" si="116"/>
        <v>0</v>
      </c>
      <c r="JUP20" s="300">
        <f t="shared" si="116"/>
        <v>0</v>
      </c>
      <c r="JUQ20" s="300">
        <f t="shared" si="116"/>
        <v>0</v>
      </c>
      <c r="JUR20" s="300">
        <f t="shared" si="116"/>
        <v>0</v>
      </c>
      <c r="JUS20" s="300">
        <f t="shared" si="116"/>
        <v>0</v>
      </c>
      <c r="JUT20" s="300">
        <f t="shared" si="116"/>
        <v>0</v>
      </c>
      <c r="JUU20" s="300">
        <f t="shared" si="116"/>
        <v>0</v>
      </c>
      <c r="JUV20" s="300">
        <f t="shared" si="116"/>
        <v>0</v>
      </c>
      <c r="JUW20" s="300">
        <f t="shared" si="116"/>
        <v>0</v>
      </c>
      <c r="JUX20" s="300">
        <f t="shared" si="116"/>
        <v>0</v>
      </c>
      <c r="JUY20" s="300">
        <f t="shared" si="116"/>
        <v>0</v>
      </c>
      <c r="JUZ20" s="300">
        <f t="shared" si="116"/>
        <v>0</v>
      </c>
      <c r="JVA20" s="300">
        <f t="shared" si="116"/>
        <v>0</v>
      </c>
      <c r="JVB20" s="300">
        <f t="shared" si="116"/>
        <v>0</v>
      </c>
      <c r="JVC20" s="300">
        <f t="shared" si="116"/>
        <v>0</v>
      </c>
      <c r="JVD20" s="300">
        <f t="shared" si="116"/>
        <v>0</v>
      </c>
      <c r="JVE20" s="300">
        <f t="shared" si="116"/>
        <v>0</v>
      </c>
      <c r="JVF20" s="300">
        <f t="shared" si="116"/>
        <v>0</v>
      </c>
      <c r="JVG20" s="300">
        <f t="shared" si="116"/>
        <v>0</v>
      </c>
      <c r="JVH20" s="300">
        <f t="shared" si="116"/>
        <v>0</v>
      </c>
      <c r="JVI20" s="300">
        <f t="shared" si="116"/>
        <v>0</v>
      </c>
      <c r="JVJ20" s="300">
        <f t="shared" si="116"/>
        <v>0</v>
      </c>
      <c r="JVK20" s="300">
        <f t="shared" si="116"/>
        <v>0</v>
      </c>
      <c r="JVL20" s="300">
        <f t="shared" si="116"/>
        <v>0</v>
      </c>
      <c r="JVM20" s="300">
        <f t="shared" si="116"/>
        <v>0</v>
      </c>
      <c r="JVN20" s="300">
        <f t="shared" si="116"/>
        <v>0</v>
      </c>
      <c r="JVO20" s="300">
        <f t="shared" si="116"/>
        <v>0</v>
      </c>
      <c r="JVP20" s="300">
        <f t="shared" si="116"/>
        <v>0</v>
      </c>
      <c r="JVQ20" s="300">
        <f t="shared" si="116"/>
        <v>0</v>
      </c>
      <c r="JVR20" s="300">
        <f t="shared" si="116"/>
        <v>0</v>
      </c>
      <c r="JVS20" s="300">
        <f t="shared" si="116"/>
        <v>0</v>
      </c>
      <c r="JVT20" s="300">
        <f t="shared" si="116"/>
        <v>0</v>
      </c>
      <c r="JVU20" s="300">
        <f t="shared" si="116"/>
        <v>0</v>
      </c>
      <c r="JVV20" s="300">
        <f t="shared" si="116"/>
        <v>0</v>
      </c>
      <c r="JVW20" s="300">
        <f t="shared" si="116"/>
        <v>0</v>
      </c>
      <c r="JVX20" s="300">
        <f t="shared" si="116"/>
        <v>0</v>
      </c>
      <c r="JVY20" s="300">
        <f t="shared" si="116"/>
        <v>0</v>
      </c>
      <c r="JVZ20" s="300">
        <f t="shared" si="116"/>
        <v>0</v>
      </c>
      <c r="JWA20" s="300">
        <f t="shared" si="116"/>
        <v>0</v>
      </c>
      <c r="JWB20" s="300">
        <f t="shared" si="116"/>
        <v>0</v>
      </c>
      <c r="JWC20" s="300">
        <f t="shared" si="116"/>
        <v>0</v>
      </c>
      <c r="JWD20" s="300">
        <f t="shared" si="116"/>
        <v>0</v>
      </c>
      <c r="JWE20" s="300">
        <f t="shared" si="116"/>
        <v>0</v>
      </c>
      <c r="JWF20" s="300">
        <f t="shared" si="116"/>
        <v>0</v>
      </c>
      <c r="JWG20" s="300">
        <f t="shared" si="116"/>
        <v>0</v>
      </c>
      <c r="JWH20" s="300">
        <f t="shared" si="116"/>
        <v>0</v>
      </c>
      <c r="JWI20" s="300">
        <f t="shared" si="116"/>
        <v>0</v>
      </c>
      <c r="JWJ20" s="300">
        <f t="shared" si="116"/>
        <v>0</v>
      </c>
      <c r="JWK20" s="300">
        <f t="shared" si="116"/>
        <v>0</v>
      </c>
      <c r="JWL20" s="300">
        <f t="shared" ref="JWL20:JYW20" si="117" xml:space="preserve"> IF( JWL18 = 1, $F10, 0 )</f>
        <v>0</v>
      </c>
      <c r="JWM20" s="300">
        <f t="shared" si="117"/>
        <v>0</v>
      </c>
      <c r="JWN20" s="300">
        <f t="shared" si="117"/>
        <v>0</v>
      </c>
      <c r="JWO20" s="300">
        <f t="shared" si="117"/>
        <v>0</v>
      </c>
      <c r="JWP20" s="300">
        <f t="shared" si="117"/>
        <v>0</v>
      </c>
      <c r="JWQ20" s="300">
        <f t="shared" si="117"/>
        <v>0</v>
      </c>
      <c r="JWR20" s="300">
        <f t="shared" si="117"/>
        <v>0</v>
      </c>
      <c r="JWS20" s="300">
        <f t="shared" si="117"/>
        <v>0</v>
      </c>
      <c r="JWT20" s="300">
        <f t="shared" si="117"/>
        <v>0</v>
      </c>
      <c r="JWU20" s="300">
        <f t="shared" si="117"/>
        <v>0</v>
      </c>
      <c r="JWV20" s="300">
        <f t="shared" si="117"/>
        <v>0</v>
      </c>
      <c r="JWW20" s="300">
        <f t="shared" si="117"/>
        <v>0</v>
      </c>
      <c r="JWX20" s="300">
        <f t="shared" si="117"/>
        <v>0</v>
      </c>
      <c r="JWY20" s="300">
        <f t="shared" si="117"/>
        <v>0</v>
      </c>
      <c r="JWZ20" s="300">
        <f t="shared" si="117"/>
        <v>0</v>
      </c>
      <c r="JXA20" s="300">
        <f t="shared" si="117"/>
        <v>0</v>
      </c>
      <c r="JXB20" s="300">
        <f t="shared" si="117"/>
        <v>0</v>
      </c>
      <c r="JXC20" s="300">
        <f t="shared" si="117"/>
        <v>0</v>
      </c>
      <c r="JXD20" s="300">
        <f t="shared" si="117"/>
        <v>0</v>
      </c>
      <c r="JXE20" s="300">
        <f t="shared" si="117"/>
        <v>0</v>
      </c>
      <c r="JXF20" s="300">
        <f t="shared" si="117"/>
        <v>0</v>
      </c>
      <c r="JXG20" s="300">
        <f t="shared" si="117"/>
        <v>0</v>
      </c>
      <c r="JXH20" s="300">
        <f t="shared" si="117"/>
        <v>0</v>
      </c>
      <c r="JXI20" s="300">
        <f t="shared" si="117"/>
        <v>0</v>
      </c>
      <c r="JXJ20" s="300">
        <f t="shared" si="117"/>
        <v>0</v>
      </c>
      <c r="JXK20" s="300">
        <f t="shared" si="117"/>
        <v>0</v>
      </c>
      <c r="JXL20" s="300">
        <f t="shared" si="117"/>
        <v>0</v>
      </c>
      <c r="JXM20" s="300">
        <f t="shared" si="117"/>
        <v>0</v>
      </c>
      <c r="JXN20" s="300">
        <f t="shared" si="117"/>
        <v>0</v>
      </c>
      <c r="JXO20" s="300">
        <f t="shared" si="117"/>
        <v>0</v>
      </c>
      <c r="JXP20" s="300">
        <f t="shared" si="117"/>
        <v>0</v>
      </c>
      <c r="JXQ20" s="300">
        <f t="shared" si="117"/>
        <v>0</v>
      </c>
      <c r="JXR20" s="300">
        <f t="shared" si="117"/>
        <v>0</v>
      </c>
      <c r="JXS20" s="300">
        <f t="shared" si="117"/>
        <v>0</v>
      </c>
      <c r="JXT20" s="300">
        <f t="shared" si="117"/>
        <v>0</v>
      </c>
      <c r="JXU20" s="300">
        <f t="shared" si="117"/>
        <v>0</v>
      </c>
      <c r="JXV20" s="300">
        <f t="shared" si="117"/>
        <v>0</v>
      </c>
      <c r="JXW20" s="300">
        <f t="shared" si="117"/>
        <v>0</v>
      </c>
      <c r="JXX20" s="300">
        <f t="shared" si="117"/>
        <v>0</v>
      </c>
      <c r="JXY20" s="300">
        <f t="shared" si="117"/>
        <v>0</v>
      </c>
      <c r="JXZ20" s="300">
        <f t="shared" si="117"/>
        <v>0</v>
      </c>
      <c r="JYA20" s="300">
        <f t="shared" si="117"/>
        <v>0</v>
      </c>
      <c r="JYB20" s="300">
        <f t="shared" si="117"/>
        <v>0</v>
      </c>
      <c r="JYC20" s="300">
        <f t="shared" si="117"/>
        <v>0</v>
      </c>
      <c r="JYD20" s="300">
        <f t="shared" si="117"/>
        <v>0</v>
      </c>
      <c r="JYE20" s="300">
        <f t="shared" si="117"/>
        <v>0</v>
      </c>
      <c r="JYF20" s="300">
        <f t="shared" si="117"/>
        <v>0</v>
      </c>
      <c r="JYG20" s="300">
        <f t="shared" si="117"/>
        <v>0</v>
      </c>
      <c r="JYH20" s="300">
        <f t="shared" si="117"/>
        <v>0</v>
      </c>
      <c r="JYI20" s="300">
        <f t="shared" si="117"/>
        <v>0</v>
      </c>
      <c r="JYJ20" s="300">
        <f t="shared" si="117"/>
        <v>0</v>
      </c>
      <c r="JYK20" s="300">
        <f t="shared" si="117"/>
        <v>0</v>
      </c>
      <c r="JYL20" s="300">
        <f t="shared" si="117"/>
        <v>0</v>
      </c>
      <c r="JYM20" s="300">
        <f t="shared" si="117"/>
        <v>0</v>
      </c>
      <c r="JYN20" s="300">
        <f t="shared" si="117"/>
        <v>0</v>
      </c>
      <c r="JYO20" s="300">
        <f t="shared" si="117"/>
        <v>0</v>
      </c>
      <c r="JYP20" s="300">
        <f t="shared" si="117"/>
        <v>0</v>
      </c>
      <c r="JYQ20" s="300">
        <f t="shared" si="117"/>
        <v>0</v>
      </c>
      <c r="JYR20" s="300">
        <f t="shared" si="117"/>
        <v>0</v>
      </c>
      <c r="JYS20" s="300">
        <f t="shared" si="117"/>
        <v>0</v>
      </c>
      <c r="JYT20" s="300">
        <f t="shared" si="117"/>
        <v>0</v>
      </c>
      <c r="JYU20" s="300">
        <f t="shared" si="117"/>
        <v>0</v>
      </c>
      <c r="JYV20" s="300">
        <f t="shared" si="117"/>
        <v>0</v>
      </c>
      <c r="JYW20" s="300">
        <f t="shared" si="117"/>
        <v>0</v>
      </c>
      <c r="JYX20" s="300">
        <f t="shared" ref="JYX20:KBI20" si="118" xml:space="preserve"> IF( JYX18 = 1, $F10, 0 )</f>
        <v>0</v>
      </c>
      <c r="JYY20" s="300">
        <f t="shared" si="118"/>
        <v>0</v>
      </c>
      <c r="JYZ20" s="300">
        <f t="shared" si="118"/>
        <v>0</v>
      </c>
      <c r="JZA20" s="300">
        <f t="shared" si="118"/>
        <v>0</v>
      </c>
      <c r="JZB20" s="300">
        <f t="shared" si="118"/>
        <v>0</v>
      </c>
      <c r="JZC20" s="300">
        <f t="shared" si="118"/>
        <v>0</v>
      </c>
      <c r="JZD20" s="300">
        <f t="shared" si="118"/>
        <v>0</v>
      </c>
      <c r="JZE20" s="300">
        <f t="shared" si="118"/>
        <v>0</v>
      </c>
      <c r="JZF20" s="300">
        <f t="shared" si="118"/>
        <v>0</v>
      </c>
      <c r="JZG20" s="300">
        <f t="shared" si="118"/>
        <v>0</v>
      </c>
      <c r="JZH20" s="300">
        <f t="shared" si="118"/>
        <v>0</v>
      </c>
      <c r="JZI20" s="300">
        <f t="shared" si="118"/>
        <v>0</v>
      </c>
      <c r="JZJ20" s="300">
        <f t="shared" si="118"/>
        <v>0</v>
      </c>
      <c r="JZK20" s="300">
        <f t="shared" si="118"/>
        <v>0</v>
      </c>
      <c r="JZL20" s="300">
        <f t="shared" si="118"/>
        <v>0</v>
      </c>
      <c r="JZM20" s="300">
        <f t="shared" si="118"/>
        <v>0</v>
      </c>
      <c r="JZN20" s="300">
        <f t="shared" si="118"/>
        <v>0</v>
      </c>
      <c r="JZO20" s="300">
        <f t="shared" si="118"/>
        <v>0</v>
      </c>
      <c r="JZP20" s="300">
        <f t="shared" si="118"/>
        <v>0</v>
      </c>
      <c r="JZQ20" s="300">
        <f t="shared" si="118"/>
        <v>0</v>
      </c>
      <c r="JZR20" s="300">
        <f t="shared" si="118"/>
        <v>0</v>
      </c>
      <c r="JZS20" s="300">
        <f t="shared" si="118"/>
        <v>0</v>
      </c>
      <c r="JZT20" s="300">
        <f t="shared" si="118"/>
        <v>0</v>
      </c>
      <c r="JZU20" s="300">
        <f t="shared" si="118"/>
        <v>0</v>
      </c>
      <c r="JZV20" s="300">
        <f t="shared" si="118"/>
        <v>0</v>
      </c>
      <c r="JZW20" s="300">
        <f t="shared" si="118"/>
        <v>0</v>
      </c>
      <c r="JZX20" s="300">
        <f t="shared" si="118"/>
        <v>0</v>
      </c>
      <c r="JZY20" s="300">
        <f t="shared" si="118"/>
        <v>0</v>
      </c>
      <c r="JZZ20" s="300">
        <f t="shared" si="118"/>
        <v>0</v>
      </c>
      <c r="KAA20" s="300">
        <f t="shared" si="118"/>
        <v>0</v>
      </c>
      <c r="KAB20" s="300">
        <f t="shared" si="118"/>
        <v>0</v>
      </c>
      <c r="KAC20" s="300">
        <f t="shared" si="118"/>
        <v>0</v>
      </c>
      <c r="KAD20" s="300">
        <f t="shared" si="118"/>
        <v>0</v>
      </c>
      <c r="KAE20" s="300">
        <f t="shared" si="118"/>
        <v>0</v>
      </c>
      <c r="KAF20" s="300">
        <f t="shared" si="118"/>
        <v>0</v>
      </c>
      <c r="KAG20" s="300">
        <f t="shared" si="118"/>
        <v>0</v>
      </c>
      <c r="KAH20" s="300">
        <f t="shared" si="118"/>
        <v>0</v>
      </c>
      <c r="KAI20" s="300">
        <f t="shared" si="118"/>
        <v>0</v>
      </c>
      <c r="KAJ20" s="300">
        <f t="shared" si="118"/>
        <v>0</v>
      </c>
      <c r="KAK20" s="300">
        <f t="shared" si="118"/>
        <v>0</v>
      </c>
      <c r="KAL20" s="300">
        <f t="shared" si="118"/>
        <v>0</v>
      </c>
      <c r="KAM20" s="300">
        <f t="shared" si="118"/>
        <v>0</v>
      </c>
      <c r="KAN20" s="300">
        <f t="shared" si="118"/>
        <v>0</v>
      </c>
      <c r="KAO20" s="300">
        <f t="shared" si="118"/>
        <v>0</v>
      </c>
      <c r="KAP20" s="300">
        <f t="shared" si="118"/>
        <v>0</v>
      </c>
      <c r="KAQ20" s="300">
        <f t="shared" si="118"/>
        <v>0</v>
      </c>
      <c r="KAR20" s="300">
        <f t="shared" si="118"/>
        <v>0</v>
      </c>
      <c r="KAS20" s="300">
        <f t="shared" si="118"/>
        <v>0</v>
      </c>
      <c r="KAT20" s="300">
        <f t="shared" si="118"/>
        <v>0</v>
      </c>
      <c r="KAU20" s="300">
        <f t="shared" si="118"/>
        <v>0</v>
      </c>
      <c r="KAV20" s="300">
        <f t="shared" si="118"/>
        <v>0</v>
      </c>
      <c r="KAW20" s="300">
        <f t="shared" si="118"/>
        <v>0</v>
      </c>
      <c r="KAX20" s="300">
        <f t="shared" si="118"/>
        <v>0</v>
      </c>
      <c r="KAY20" s="300">
        <f t="shared" si="118"/>
        <v>0</v>
      </c>
      <c r="KAZ20" s="300">
        <f t="shared" si="118"/>
        <v>0</v>
      </c>
      <c r="KBA20" s="300">
        <f t="shared" si="118"/>
        <v>0</v>
      </c>
      <c r="KBB20" s="300">
        <f t="shared" si="118"/>
        <v>0</v>
      </c>
      <c r="KBC20" s="300">
        <f t="shared" si="118"/>
        <v>0</v>
      </c>
      <c r="KBD20" s="300">
        <f t="shared" si="118"/>
        <v>0</v>
      </c>
      <c r="KBE20" s="300">
        <f t="shared" si="118"/>
        <v>0</v>
      </c>
      <c r="KBF20" s="300">
        <f t="shared" si="118"/>
        <v>0</v>
      </c>
      <c r="KBG20" s="300">
        <f t="shared" si="118"/>
        <v>0</v>
      </c>
      <c r="KBH20" s="300">
        <f t="shared" si="118"/>
        <v>0</v>
      </c>
      <c r="KBI20" s="300">
        <f t="shared" si="118"/>
        <v>0</v>
      </c>
      <c r="KBJ20" s="300">
        <f t="shared" ref="KBJ20:KDU20" si="119" xml:space="preserve"> IF( KBJ18 = 1, $F10, 0 )</f>
        <v>0</v>
      </c>
      <c r="KBK20" s="300">
        <f t="shared" si="119"/>
        <v>0</v>
      </c>
      <c r="KBL20" s="300">
        <f t="shared" si="119"/>
        <v>0</v>
      </c>
      <c r="KBM20" s="300">
        <f t="shared" si="119"/>
        <v>0</v>
      </c>
      <c r="KBN20" s="300">
        <f t="shared" si="119"/>
        <v>0</v>
      </c>
      <c r="KBO20" s="300">
        <f t="shared" si="119"/>
        <v>0</v>
      </c>
      <c r="KBP20" s="300">
        <f t="shared" si="119"/>
        <v>0</v>
      </c>
      <c r="KBQ20" s="300">
        <f t="shared" si="119"/>
        <v>0</v>
      </c>
      <c r="KBR20" s="300">
        <f t="shared" si="119"/>
        <v>0</v>
      </c>
      <c r="KBS20" s="300">
        <f t="shared" si="119"/>
        <v>0</v>
      </c>
      <c r="KBT20" s="300">
        <f t="shared" si="119"/>
        <v>0</v>
      </c>
      <c r="KBU20" s="300">
        <f t="shared" si="119"/>
        <v>0</v>
      </c>
      <c r="KBV20" s="300">
        <f t="shared" si="119"/>
        <v>0</v>
      </c>
      <c r="KBW20" s="300">
        <f t="shared" si="119"/>
        <v>0</v>
      </c>
      <c r="KBX20" s="300">
        <f t="shared" si="119"/>
        <v>0</v>
      </c>
      <c r="KBY20" s="300">
        <f t="shared" si="119"/>
        <v>0</v>
      </c>
      <c r="KBZ20" s="300">
        <f t="shared" si="119"/>
        <v>0</v>
      </c>
      <c r="KCA20" s="300">
        <f t="shared" si="119"/>
        <v>0</v>
      </c>
      <c r="KCB20" s="300">
        <f t="shared" si="119"/>
        <v>0</v>
      </c>
      <c r="KCC20" s="300">
        <f t="shared" si="119"/>
        <v>0</v>
      </c>
      <c r="KCD20" s="300">
        <f t="shared" si="119"/>
        <v>0</v>
      </c>
      <c r="KCE20" s="300">
        <f t="shared" si="119"/>
        <v>0</v>
      </c>
      <c r="KCF20" s="300">
        <f t="shared" si="119"/>
        <v>0</v>
      </c>
      <c r="KCG20" s="300">
        <f t="shared" si="119"/>
        <v>0</v>
      </c>
      <c r="KCH20" s="300">
        <f t="shared" si="119"/>
        <v>0</v>
      </c>
      <c r="KCI20" s="300">
        <f t="shared" si="119"/>
        <v>0</v>
      </c>
      <c r="KCJ20" s="300">
        <f t="shared" si="119"/>
        <v>0</v>
      </c>
      <c r="KCK20" s="300">
        <f t="shared" si="119"/>
        <v>0</v>
      </c>
      <c r="KCL20" s="300">
        <f t="shared" si="119"/>
        <v>0</v>
      </c>
      <c r="KCM20" s="300">
        <f t="shared" si="119"/>
        <v>0</v>
      </c>
      <c r="KCN20" s="300">
        <f t="shared" si="119"/>
        <v>0</v>
      </c>
      <c r="KCO20" s="300">
        <f t="shared" si="119"/>
        <v>0</v>
      </c>
      <c r="KCP20" s="300">
        <f t="shared" si="119"/>
        <v>0</v>
      </c>
      <c r="KCQ20" s="300">
        <f t="shared" si="119"/>
        <v>0</v>
      </c>
      <c r="KCR20" s="300">
        <f t="shared" si="119"/>
        <v>0</v>
      </c>
      <c r="KCS20" s="300">
        <f t="shared" si="119"/>
        <v>0</v>
      </c>
      <c r="KCT20" s="300">
        <f t="shared" si="119"/>
        <v>0</v>
      </c>
      <c r="KCU20" s="300">
        <f t="shared" si="119"/>
        <v>0</v>
      </c>
      <c r="KCV20" s="300">
        <f t="shared" si="119"/>
        <v>0</v>
      </c>
      <c r="KCW20" s="300">
        <f t="shared" si="119"/>
        <v>0</v>
      </c>
      <c r="KCX20" s="300">
        <f t="shared" si="119"/>
        <v>0</v>
      </c>
      <c r="KCY20" s="300">
        <f t="shared" si="119"/>
        <v>0</v>
      </c>
      <c r="KCZ20" s="300">
        <f t="shared" si="119"/>
        <v>0</v>
      </c>
      <c r="KDA20" s="300">
        <f t="shared" si="119"/>
        <v>0</v>
      </c>
      <c r="KDB20" s="300">
        <f t="shared" si="119"/>
        <v>0</v>
      </c>
      <c r="KDC20" s="300">
        <f t="shared" si="119"/>
        <v>0</v>
      </c>
      <c r="KDD20" s="300">
        <f t="shared" si="119"/>
        <v>0</v>
      </c>
      <c r="KDE20" s="300">
        <f t="shared" si="119"/>
        <v>0</v>
      </c>
      <c r="KDF20" s="300">
        <f t="shared" si="119"/>
        <v>0</v>
      </c>
      <c r="KDG20" s="300">
        <f t="shared" si="119"/>
        <v>0</v>
      </c>
      <c r="KDH20" s="300">
        <f t="shared" si="119"/>
        <v>0</v>
      </c>
      <c r="KDI20" s="300">
        <f t="shared" si="119"/>
        <v>0</v>
      </c>
      <c r="KDJ20" s="300">
        <f t="shared" si="119"/>
        <v>0</v>
      </c>
      <c r="KDK20" s="300">
        <f t="shared" si="119"/>
        <v>0</v>
      </c>
      <c r="KDL20" s="300">
        <f t="shared" si="119"/>
        <v>0</v>
      </c>
      <c r="KDM20" s="300">
        <f t="shared" si="119"/>
        <v>0</v>
      </c>
      <c r="KDN20" s="300">
        <f t="shared" si="119"/>
        <v>0</v>
      </c>
      <c r="KDO20" s="300">
        <f t="shared" si="119"/>
        <v>0</v>
      </c>
      <c r="KDP20" s="300">
        <f t="shared" si="119"/>
        <v>0</v>
      </c>
      <c r="KDQ20" s="300">
        <f t="shared" si="119"/>
        <v>0</v>
      </c>
      <c r="KDR20" s="300">
        <f t="shared" si="119"/>
        <v>0</v>
      </c>
      <c r="KDS20" s="300">
        <f t="shared" si="119"/>
        <v>0</v>
      </c>
      <c r="KDT20" s="300">
        <f t="shared" si="119"/>
        <v>0</v>
      </c>
      <c r="KDU20" s="300">
        <f t="shared" si="119"/>
        <v>0</v>
      </c>
      <c r="KDV20" s="300">
        <f t="shared" ref="KDV20:KGG20" si="120" xml:space="preserve"> IF( KDV18 = 1, $F10, 0 )</f>
        <v>0</v>
      </c>
      <c r="KDW20" s="300">
        <f t="shared" si="120"/>
        <v>0</v>
      </c>
      <c r="KDX20" s="300">
        <f t="shared" si="120"/>
        <v>0</v>
      </c>
      <c r="KDY20" s="300">
        <f t="shared" si="120"/>
        <v>0</v>
      </c>
      <c r="KDZ20" s="300">
        <f t="shared" si="120"/>
        <v>0</v>
      </c>
      <c r="KEA20" s="300">
        <f t="shared" si="120"/>
        <v>0</v>
      </c>
      <c r="KEB20" s="300">
        <f t="shared" si="120"/>
        <v>0</v>
      </c>
      <c r="KEC20" s="300">
        <f t="shared" si="120"/>
        <v>0</v>
      </c>
      <c r="KED20" s="300">
        <f t="shared" si="120"/>
        <v>0</v>
      </c>
      <c r="KEE20" s="300">
        <f t="shared" si="120"/>
        <v>0</v>
      </c>
      <c r="KEF20" s="300">
        <f t="shared" si="120"/>
        <v>0</v>
      </c>
      <c r="KEG20" s="300">
        <f t="shared" si="120"/>
        <v>0</v>
      </c>
      <c r="KEH20" s="300">
        <f t="shared" si="120"/>
        <v>0</v>
      </c>
      <c r="KEI20" s="300">
        <f t="shared" si="120"/>
        <v>0</v>
      </c>
      <c r="KEJ20" s="300">
        <f t="shared" si="120"/>
        <v>0</v>
      </c>
      <c r="KEK20" s="300">
        <f t="shared" si="120"/>
        <v>0</v>
      </c>
      <c r="KEL20" s="300">
        <f t="shared" si="120"/>
        <v>0</v>
      </c>
      <c r="KEM20" s="300">
        <f t="shared" si="120"/>
        <v>0</v>
      </c>
      <c r="KEN20" s="300">
        <f t="shared" si="120"/>
        <v>0</v>
      </c>
      <c r="KEO20" s="300">
        <f t="shared" si="120"/>
        <v>0</v>
      </c>
      <c r="KEP20" s="300">
        <f t="shared" si="120"/>
        <v>0</v>
      </c>
      <c r="KEQ20" s="300">
        <f t="shared" si="120"/>
        <v>0</v>
      </c>
      <c r="KER20" s="300">
        <f t="shared" si="120"/>
        <v>0</v>
      </c>
      <c r="KES20" s="300">
        <f t="shared" si="120"/>
        <v>0</v>
      </c>
      <c r="KET20" s="300">
        <f t="shared" si="120"/>
        <v>0</v>
      </c>
      <c r="KEU20" s="300">
        <f t="shared" si="120"/>
        <v>0</v>
      </c>
      <c r="KEV20" s="300">
        <f t="shared" si="120"/>
        <v>0</v>
      </c>
      <c r="KEW20" s="300">
        <f t="shared" si="120"/>
        <v>0</v>
      </c>
      <c r="KEX20" s="300">
        <f t="shared" si="120"/>
        <v>0</v>
      </c>
      <c r="KEY20" s="300">
        <f t="shared" si="120"/>
        <v>0</v>
      </c>
      <c r="KEZ20" s="300">
        <f t="shared" si="120"/>
        <v>0</v>
      </c>
      <c r="KFA20" s="300">
        <f t="shared" si="120"/>
        <v>0</v>
      </c>
      <c r="KFB20" s="300">
        <f t="shared" si="120"/>
        <v>0</v>
      </c>
      <c r="KFC20" s="300">
        <f t="shared" si="120"/>
        <v>0</v>
      </c>
      <c r="KFD20" s="300">
        <f t="shared" si="120"/>
        <v>0</v>
      </c>
      <c r="KFE20" s="300">
        <f t="shared" si="120"/>
        <v>0</v>
      </c>
      <c r="KFF20" s="300">
        <f t="shared" si="120"/>
        <v>0</v>
      </c>
      <c r="KFG20" s="300">
        <f t="shared" si="120"/>
        <v>0</v>
      </c>
      <c r="KFH20" s="300">
        <f t="shared" si="120"/>
        <v>0</v>
      </c>
      <c r="KFI20" s="300">
        <f t="shared" si="120"/>
        <v>0</v>
      </c>
      <c r="KFJ20" s="300">
        <f t="shared" si="120"/>
        <v>0</v>
      </c>
      <c r="KFK20" s="300">
        <f t="shared" si="120"/>
        <v>0</v>
      </c>
      <c r="KFL20" s="300">
        <f t="shared" si="120"/>
        <v>0</v>
      </c>
      <c r="KFM20" s="300">
        <f t="shared" si="120"/>
        <v>0</v>
      </c>
      <c r="KFN20" s="300">
        <f t="shared" si="120"/>
        <v>0</v>
      </c>
      <c r="KFO20" s="300">
        <f t="shared" si="120"/>
        <v>0</v>
      </c>
      <c r="KFP20" s="300">
        <f t="shared" si="120"/>
        <v>0</v>
      </c>
      <c r="KFQ20" s="300">
        <f t="shared" si="120"/>
        <v>0</v>
      </c>
      <c r="KFR20" s="300">
        <f t="shared" si="120"/>
        <v>0</v>
      </c>
      <c r="KFS20" s="300">
        <f t="shared" si="120"/>
        <v>0</v>
      </c>
      <c r="KFT20" s="300">
        <f t="shared" si="120"/>
        <v>0</v>
      </c>
      <c r="KFU20" s="300">
        <f t="shared" si="120"/>
        <v>0</v>
      </c>
      <c r="KFV20" s="300">
        <f t="shared" si="120"/>
        <v>0</v>
      </c>
      <c r="KFW20" s="300">
        <f t="shared" si="120"/>
        <v>0</v>
      </c>
      <c r="KFX20" s="300">
        <f t="shared" si="120"/>
        <v>0</v>
      </c>
      <c r="KFY20" s="300">
        <f t="shared" si="120"/>
        <v>0</v>
      </c>
      <c r="KFZ20" s="300">
        <f t="shared" si="120"/>
        <v>0</v>
      </c>
      <c r="KGA20" s="300">
        <f t="shared" si="120"/>
        <v>0</v>
      </c>
      <c r="KGB20" s="300">
        <f t="shared" si="120"/>
        <v>0</v>
      </c>
      <c r="KGC20" s="300">
        <f t="shared" si="120"/>
        <v>0</v>
      </c>
      <c r="KGD20" s="300">
        <f t="shared" si="120"/>
        <v>0</v>
      </c>
      <c r="KGE20" s="300">
        <f t="shared" si="120"/>
        <v>0</v>
      </c>
      <c r="KGF20" s="300">
        <f t="shared" si="120"/>
        <v>0</v>
      </c>
      <c r="KGG20" s="300">
        <f t="shared" si="120"/>
        <v>0</v>
      </c>
      <c r="KGH20" s="300">
        <f t="shared" ref="KGH20:KIS20" si="121" xml:space="preserve"> IF( KGH18 = 1, $F10, 0 )</f>
        <v>0</v>
      </c>
      <c r="KGI20" s="300">
        <f t="shared" si="121"/>
        <v>0</v>
      </c>
      <c r="KGJ20" s="300">
        <f t="shared" si="121"/>
        <v>0</v>
      </c>
      <c r="KGK20" s="300">
        <f t="shared" si="121"/>
        <v>0</v>
      </c>
      <c r="KGL20" s="300">
        <f t="shared" si="121"/>
        <v>0</v>
      </c>
      <c r="KGM20" s="300">
        <f t="shared" si="121"/>
        <v>0</v>
      </c>
      <c r="KGN20" s="300">
        <f t="shared" si="121"/>
        <v>0</v>
      </c>
      <c r="KGO20" s="300">
        <f t="shared" si="121"/>
        <v>0</v>
      </c>
      <c r="KGP20" s="300">
        <f t="shared" si="121"/>
        <v>0</v>
      </c>
      <c r="KGQ20" s="300">
        <f t="shared" si="121"/>
        <v>0</v>
      </c>
      <c r="KGR20" s="300">
        <f t="shared" si="121"/>
        <v>0</v>
      </c>
      <c r="KGS20" s="300">
        <f t="shared" si="121"/>
        <v>0</v>
      </c>
      <c r="KGT20" s="300">
        <f t="shared" si="121"/>
        <v>0</v>
      </c>
      <c r="KGU20" s="300">
        <f t="shared" si="121"/>
        <v>0</v>
      </c>
      <c r="KGV20" s="300">
        <f t="shared" si="121"/>
        <v>0</v>
      </c>
      <c r="KGW20" s="300">
        <f t="shared" si="121"/>
        <v>0</v>
      </c>
      <c r="KGX20" s="300">
        <f t="shared" si="121"/>
        <v>0</v>
      </c>
      <c r="KGY20" s="300">
        <f t="shared" si="121"/>
        <v>0</v>
      </c>
      <c r="KGZ20" s="300">
        <f t="shared" si="121"/>
        <v>0</v>
      </c>
      <c r="KHA20" s="300">
        <f t="shared" si="121"/>
        <v>0</v>
      </c>
      <c r="KHB20" s="300">
        <f t="shared" si="121"/>
        <v>0</v>
      </c>
      <c r="KHC20" s="300">
        <f t="shared" si="121"/>
        <v>0</v>
      </c>
      <c r="KHD20" s="300">
        <f t="shared" si="121"/>
        <v>0</v>
      </c>
      <c r="KHE20" s="300">
        <f t="shared" si="121"/>
        <v>0</v>
      </c>
      <c r="KHF20" s="300">
        <f t="shared" si="121"/>
        <v>0</v>
      </c>
      <c r="KHG20" s="300">
        <f t="shared" si="121"/>
        <v>0</v>
      </c>
      <c r="KHH20" s="300">
        <f t="shared" si="121"/>
        <v>0</v>
      </c>
      <c r="KHI20" s="300">
        <f t="shared" si="121"/>
        <v>0</v>
      </c>
      <c r="KHJ20" s="300">
        <f t="shared" si="121"/>
        <v>0</v>
      </c>
      <c r="KHK20" s="300">
        <f t="shared" si="121"/>
        <v>0</v>
      </c>
      <c r="KHL20" s="300">
        <f t="shared" si="121"/>
        <v>0</v>
      </c>
      <c r="KHM20" s="300">
        <f t="shared" si="121"/>
        <v>0</v>
      </c>
      <c r="KHN20" s="300">
        <f t="shared" si="121"/>
        <v>0</v>
      </c>
      <c r="KHO20" s="300">
        <f t="shared" si="121"/>
        <v>0</v>
      </c>
      <c r="KHP20" s="300">
        <f t="shared" si="121"/>
        <v>0</v>
      </c>
      <c r="KHQ20" s="300">
        <f t="shared" si="121"/>
        <v>0</v>
      </c>
      <c r="KHR20" s="300">
        <f t="shared" si="121"/>
        <v>0</v>
      </c>
      <c r="KHS20" s="300">
        <f t="shared" si="121"/>
        <v>0</v>
      </c>
      <c r="KHT20" s="300">
        <f t="shared" si="121"/>
        <v>0</v>
      </c>
      <c r="KHU20" s="300">
        <f t="shared" si="121"/>
        <v>0</v>
      </c>
      <c r="KHV20" s="300">
        <f t="shared" si="121"/>
        <v>0</v>
      </c>
      <c r="KHW20" s="300">
        <f t="shared" si="121"/>
        <v>0</v>
      </c>
      <c r="KHX20" s="300">
        <f t="shared" si="121"/>
        <v>0</v>
      </c>
      <c r="KHY20" s="300">
        <f t="shared" si="121"/>
        <v>0</v>
      </c>
      <c r="KHZ20" s="300">
        <f t="shared" si="121"/>
        <v>0</v>
      </c>
      <c r="KIA20" s="300">
        <f t="shared" si="121"/>
        <v>0</v>
      </c>
      <c r="KIB20" s="300">
        <f t="shared" si="121"/>
        <v>0</v>
      </c>
      <c r="KIC20" s="300">
        <f t="shared" si="121"/>
        <v>0</v>
      </c>
      <c r="KID20" s="300">
        <f t="shared" si="121"/>
        <v>0</v>
      </c>
      <c r="KIE20" s="300">
        <f t="shared" si="121"/>
        <v>0</v>
      </c>
      <c r="KIF20" s="300">
        <f t="shared" si="121"/>
        <v>0</v>
      </c>
      <c r="KIG20" s="300">
        <f t="shared" si="121"/>
        <v>0</v>
      </c>
      <c r="KIH20" s="300">
        <f t="shared" si="121"/>
        <v>0</v>
      </c>
      <c r="KII20" s="300">
        <f t="shared" si="121"/>
        <v>0</v>
      </c>
      <c r="KIJ20" s="300">
        <f t="shared" si="121"/>
        <v>0</v>
      </c>
      <c r="KIK20" s="300">
        <f t="shared" si="121"/>
        <v>0</v>
      </c>
      <c r="KIL20" s="300">
        <f t="shared" si="121"/>
        <v>0</v>
      </c>
      <c r="KIM20" s="300">
        <f t="shared" si="121"/>
        <v>0</v>
      </c>
      <c r="KIN20" s="300">
        <f t="shared" si="121"/>
        <v>0</v>
      </c>
      <c r="KIO20" s="300">
        <f t="shared" si="121"/>
        <v>0</v>
      </c>
      <c r="KIP20" s="300">
        <f t="shared" si="121"/>
        <v>0</v>
      </c>
      <c r="KIQ20" s="300">
        <f t="shared" si="121"/>
        <v>0</v>
      </c>
      <c r="KIR20" s="300">
        <f t="shared" si="121"/>
        <v>0</v>
      </c>
      <c r="KIS20" s="300">
        <f t="shared" si="121"/>
        <v>0</v>
      </c>
      <c r="KIT20" s="300">
        <f t="shared" ref="KIT20:KLE20" si="122" xml:space="preserve"> IF( KIT18 = 1, $F10, 0 )</f>
        <v>0</v>
      </c>
      <c r="KIU20" s="300">
        <f t="shared" si="122"/>
        <v>0</v>
      </c>
      <c r="KIV20" s="300">
        <f t="shared" si="122"/>
        <v>0</v>
      </c>
      <c r="KIW20" s="300">
        <f t="shared" si="122"/>
        <v>0</v>
      </c>
      <c r="KIX20" s="300">
        <f t="shared" si="122"/>
        <v>0</v>
      </c>
      <c r="KIY20" s="300">
        <f t="shared" si="122"/>
        <v>0</v>
      </c>
      <c r="KIZ20" s="300">
        <f t="shared" si="122"/>
        <v>0</v>
      </c>
      <c r="KJA20" s="300">
        <f t="shared" si="122"/>
        <v>0</v>
      </c>
      <c r="KJB20" s="300">
        <f t="shared" si="122"/>
        <v>0</v>
      </c>
      <c r="KJC20" s="300">
        <f t="shared" si="122"/>
        <v>0</v>
      </c>
      <c r="KJD20" s="300">
        <f t="shared" si="122"/>
        <v>0</v>
      </c>
      <c r="KJE20" s="300">
        <f t="shared" si="122"/>
        <v>0</v>
      </c>
      <c r="KJF20" s="300">
        <f t="shared" si="122"/>
        <v>0</v>
      </c>
      <c r="KJG20" s="300">
        <f t="shared" si="122"/>
        <v>0</v>
      </c>
      <c r="KJH20" s="300">
        <f t="shared" si="122"/>
        <v>0</v>
      </c>
      <c r="KJI20" s="300">
        <f t="shared" si="122"/>
        <v>0</v>
      </c>
      <c r="KJJ20" s="300">
        <f t="shared" si="122"/>
        <v>0</v>
      </c>
      <c r="KJK20" s="300">
        <f t="shared" si="122"/>
        <v>0</v>
      </c>
      <c r="KJL20" s="300">
        <f t="shared" si="122"/>
        <v>0</v>
      </c>
      <c r="KJM20" s="300">
        <f t="shared" si="122"/>
        <v>0</v>
      </c>
      <c r="KJN20" s="300">
        <f t="shared" si="122"/>
        <v>0</v>
      </c>
      <c r="KJO20" s="300">
        <f t="shared" si="122"/>
        <v>0</v>
      </c>
      <c r="KJP20" s="300">
        <f t="shared" si="122"/>
        <v>0</v>
      </c>
      <c r="KJQ20" s="300">
        <f t="shared" si="122"/>
        <v>0</v>
      </c>
      <c r="KJR20" s="300">
        <f t="shared" si="122"/>
        <v>0</v>
      </c>
      <c r="KJS20" s="300">
        <f t="shared" si="122"/>
        <v>0</v>
      </c>
      <c r="KJT20" s="300">
        <f t="shared" si="122"/>
        <v>0</v>
      </c>
      <c r="KJU20" s="300">
        <f t="shared" si="122"/>
        <v>0</v>
      </c>
      <c r="KJV20" s="300">
        <f t="shared" si="122"/>
        <v>0</v>
      </c>
      <c r="KJW20" s="300">
        <f t="shared" si="122"/>
        <v>0</v>
      </c>
      <c r="KJX20" s="300">
        <f t="shared" si="122"/>
        <v>0</v>
      </c>
      <c r="KJY20" s="300">
        <f t="shared" si="122"/>
        <v>0</v>
      </c>
      <c r="KJZ20" s="300">
        <f t="shared" si="122"/>
        <v>0</v>
      </c>
      <c r="KKA20" s="300">
        <f t="shared" si="122"/>
        <v>0</v>
      </c>
      <c r="KKB20" s="300">
        <f t="shared" si="122"/>
        <v>0</v>
      </c>
      <c r="KKC20" s="300">
        <f t="shared" si="122"/>
        <v>0</v>
      </c>
      <c r="KKD20" s="300">
        <f t="shared" si="122"/>
        <v>0</v>
      </c>
      <c r="KKE20" s="300">
        <f t="shared" si="122"/>
        <v>0</v>
      </c>
      <c r="KKF20" s="300">
        <f t="shared" si="122"/>
        <v>0</v>
      </c>
      <c r="KKG20" s="300">
        <f t="shared" si="122"/>
        <v>0</v>
      </c>
      <c r="KKH20" s="300">
        <f t="shared" si="122"/>
        <v>0</v>
      </c>
      <c r="KKI20" s="300">
        <f t="shared" si="122"/>
        <v>0</v>
      </c>
      <c r="KKJ20" s="300">
        <f t="shared" si="122"/>
        <v>0</v>
      </c>
      <c r="KKK20" s="300">
        <f t="shared" si="122"/>
        <v>0</v>
      </c>
      <c r="KKL20" s="300">
        <f t="shared" si="122"/>
        <v>0</v>
      </c>
      <c r="KKM20" s="300">
        <f t="shared" si="122"/>
        <v>0</v>
      </c>
      <c r="KKN20" s="300">
        <f t="shared" si="122"/>
        <v>0</v>
      </c>
      <c r="KKO20" s="300">
        <f t="shared" si="122"/>
        <v>0</v>
      </c>
      <c r="KKP20" s="300">
        <f t="shared" si="122"/>
        <v>0</v>
      </c>
      <c r="KKQ20" s="300">
        <f t="shared" si="122"/>
        <v>0</v>
      </c>
      <c r="KKR20" s="300">
        <f t="shared" si="122"/>
        <v>0</v>
      </c>
      <c r="KKS20" s="300">
        <f t="shared" si="122"/>
        <v>0</v>
      </c>
      <c r="KKT20" s="300">
        <f t="shared" si="122"/>
        <v>0</v>
      </c>
      <c r="KKU20" s="300">
        <f t="shared" si="122"/>
        <v>0</v>
      </c>
      <c r="KKV20" s="300">
        <f t="shared" si="122"/>
        <v>0</v>
      </c>
      <c r="KKW20" s="300">
        <f t="shared" si="122"/>
        <v>0</v>
      </c>
      <c r="KKX20" s="300">
        <f t="shared" si="122"/>
        <v>0</v>
      </c>
      <c r="KKY20" s="300">
        <f t="shared" si="122"/>
        <v>0</v>
      </c>
      <c r="KKZ20" s="300">
        <f t="shared" si="122"/>
        <v>0</v>
      </c>
      <c r="KLA20" s="300">
        <f t="shared" si="122"/>
        <v>0</v>
      </c>
      <c r="KLB20" s="300">
        <f t="shared" si="122"/>
        <v>0</v>
      </c>
      <c r="KLC20" s="300">
        <f t="shared" si="122"/>
        <v>0</v>
      </c>
      <c r="KLD20" s="300">
        <f t="shared" si="122"/>
        <v>0</v>
      </c>
      <c r="KLE20" s="300">
        <f t="shared" si="122"/>
        <v>0</v>
      </c>
      <c r="KLF20" s="300">
        <f t="shared" ref="KLF20:KNQ20" si="123" xml:space="preserve"> IF( KLF18 = 1, $F10, 0 )</f>
        <v>0</v>
      </c>
      <c r="KLG20" s="300">
        <f t="shared" si="123"/>
        <v>0</v>
      </c>
      <c r="KLH20" s="300">
        <f t="shared" si="123"/>
        <v>0</v>
      </c>
      <c r="KLI20" s="300">
        <f t="shared" si="123"/>
        <v>0</v>
      </c>
      <c r="KLJ20" s="300">
        <f t="shared" si="123"/>
        <v>0</v>
      </c>
      <c r="KLK20" s="300">
        <f t="shared" si="123"/>
        <v>0</v>
      </c>
      <c r="KLL20" s="300">
        <f t="shared" si="123"/>
        <v>0</v>
      </c>
      <c r="KLM20" s="300">
        <f t="shared" si="123"/>
        <v>0</v>
      </c>
      <c r="KLN20" s="300">
        <f t="shared" si="123"/>
        <v>0</v>
      </c>
      <c r="KLO20" s="300">
        <f t="shared" si="123"/>
        <v>0</v>
      </c>
      <c r="KLP20" s="300">
        <f t="shared" si="123"/>
        <v>0</v>
      </c>
      <c r="KLQ20" s="300">
        <f t="shared" si="123"/>
        <v>0</v>
      </c>
      <c r="KLR20" s="300">
        <f t="shared" si="123"/>
        <v>0</v>
      </c>
      <c r="KLS20" s="300">
        <f t="shared" si="123"/>
        <v>0</v>
      </c>
      <c r="KLT20" s="300">
        <f t="shared" si="123"/>
        <v>0</v>
      </c>
      <c r="KLU20" s="300">
        <f t="shared" si="123"/>
        <v>0</v>
      </c>
      <c r="KLV20" s="300">
        <f t="shared" si="123"/>
        <v>0</v>
      </c>
      <c r="KLW20" s="300">
        <f t="shared" si="123"/>
        <v>0</v>
      </c>
      <c r="KLX20" s="300">
        <f t="shared" si="123"/>
        <v>0</v>
      </c>
      <c r="KLY20" s="300">
        <f t="shared" si="123"/>
        <v>0</v>
      </c>
      <c r="KLZ20" s="300">
        <f t="shared" si="123"/>
        <v>0</v>
      </c>
      <c r="KMA20" s="300">
        <f t="shared" si="123"/>
        <v>0</v>
      </c>
      <c r="KMB20" s="300">
        <f t="shared" si="123"/>
        <v>0</v>
      </c>
      <c r="KMC20" s="300">
        <f t="shared" si="123"/>
        <v>0</v>
      </c>
      <c r="KMD20" s="300">
        <f t="shared" si="123"/>
        <v>0</v>
      </c>
      <c r="KME20" s="300">
        <f t="shared" si="123"/>
        <v>0</v>
      </c>
      <c r="KMF20" s="300">
        <f t="shared" si="123"/>
        <v>0</v>
      </c>
      <c r="KMG20" s="300">
        <f t="shared" si="123"/>
        <v>0</v>
      </c>
      <c r="KMH20" s="300">
        <f t="shared" si="123"/>
        <v>0</v>
      </c>
      <c r="KMI20" s="300">
        <f t="shared" si="123"/>
        <v>0</v>
      </c>
      <c r="KMJ20" s="300">
        <f t="shared" si="123"/>
        <v>0</v>
      </c>
      <c r="KMK20" s="300">
        <f t="shared" si="123"/>
        <v>0</v>
      </c>
      <c r="KML20" s="300">
        <f t="shared" si="123"/>
        <v>0</v>
      </c>
      <c r="KMM20" s="300">
        <f t="shared" si="123"/>
        <v>0</v>
      </c>
      <c r="KMN20" s="300">
        <f t="shared" si="123"/>
        <v>0</v>
      </c>
      <c r="KMO20" s="300">
        <f t="shared" si="123"/>
        <v>0</v>
      </c>
      <c r="KMP20" s="300">
        <f t="shared" si="123"/>
        <v>0</v>
      </c>
      <c r="KMQ20" s="300">
        <f t="shared" si="123"/>
        <v>0</v>
      </c>
      <c r="KMR20" s="300">
        <f t="shared" si="123"/>
        <v>0</v>
      </c>
      <c r="KMS20" s="300">
        <f t="shared" si="123"/>
        <v>0</v>
      </c>
      <c r="KMT20" s="300">
        <f t="shared" si="123"/>
        <v>0</v>
      </c>
      <c r="KMU20" s="300">
        <f t="shared" si="123"/>
        <v>0</v>
      </c>
      <c r="KMV20" s="300">
        <f t="shared" si="123"/>
        <v>0</v>
      </c>
      <c r="KMW20" s="300">
        <f t="shared" si="123"/>
        <v>0</v>
      </c>
      <c r="KMX20" s="300">
        <f t="shared" si="123"/>
        <v>0</v>
      </c>
      <c r="KMY20" s="300">
        <f t="shared" si="123"/>
        <v>0</v>
      </c>
      <c r="KMZ20" s="300">
        <f t="shared" si="123"/>
        <v>0</v>
      </c>
      <c r="KNA20" s="300">
        <f t="shared" si="123"/>
        <v>0</v>
      </c>
      <c r="KNB20" s="300">
        <f t="shared" si="123"/>
        <v>0</v>
      </c>
      <c r="KNC20" s="300">
        <f t="shared" si="123"/>
        <v>0</v>
      </c>
      <c r="KND20" s="300">
        <f t="shared" si="123"/>
        <v>0</v>
      </c>
      <c r="KNE20" s="300">
        <f t="shared" si="123"/>
        <v>0</v>
      </c>
      <c r="KNF20" s="300">
        <f t="shared" si="123"/>
        <v>0</v>
      </c>
      <c r="KNG20" s="300">
        <f t="shared" si="123"/>
        <v>0</v>
      </c>
      <c r="KNH20" s="300">
        <f t="shared" si="123"/>
        <v>0</v>
      </c>
      <c r="KNI20" s="300">
        <f t="shared" si="123"/>
        <v>0</v>
      </c>
      <c r="KNJ20" s="300">
        <f t="shared" si="123"/>
        <v>0</v>
      </c>
      <c r="KNK20" s="300">
        <f t="shared" si="123"/>
        <v>0</v>
      </c>
      <c r="KNL20" s="300">
        <f t="shared" si="123"/>
        <v>0</v>
      </c>
      <c r="KNM20" s="300">
        <f t="shared" si="123"/>
        <v>0</v>
      </c>
      <c r="KNN20" s="300">
        <f t="shared" si="123"/>
        <v>0</v>
      </c>
      <c r="KNO20" s="300">
        <f t="shared" si="123"/>
        <v>0</v>
      </c>
      <c r="KNP20" s="300">
        <f t="shared" si="123"/>
        <v>0</v>
      </c>
      <c r="KNQ20" s="300">
        <f t="shared" si="123"/>
        <v>0</v>
      </c>
      <c r="KNR20" s="300">
        <f t="shared" ref="KNR20:KQC20" si="124" xml:space="preserve"> IF( KNR18 = 1, $F10, 0 )</f>
        <v>0</v>
      </c>
      <c r="KNS20" s="300">
        <f t="shared" si="124"/>
        <v>0</v>
      </c>
      <c r="KNT20" s="300">
        <f t="shared" si="124"/>
        <v>0</v>
      </c>
      <c r="KNU20" s="300">
        <f t="shared" si="124"/>
        <v>0</v>
      </c>
      <c r="KNV20" s="300">
        <f t="shared" si="124"/>
        <v>0</v>
      </c>
      <c r="KNW20" s="300">
        <f t="shared" si="124"/>
        <v>0</v>
      </c>
      <c r="KNX20" s="300">
        <f t="shared" si="124"/>
        <v>0</v>
      </c>
      <c r="KNY20" s="300">
        <f t="shared" si="124"/>
        <v>0</v>
      </c>
      <c r="KNZ20" s="300">
        <f t="shared" si="124"/>
        <v>0</v>
      </c>
      <c r="KOA20" s="300">
        <f t="shared" si="124"/>
        <v>0</v>
      </c>
      <c r="KOB20" s="300">
        <f t="shared" si="124"/>
        <v>0</v>
      </c>
      <c r="KOC20" s="300">
        <f t="shared" si="124"/>
        <v>0</v>
      </c>
      <c r="KOD20" s="300">
        <f t="shared" si="124"/>
        <v>0</v>
      </c>
      <c r="KOE20" s="300">
        <f t="shared" si="124"/>
        <v>0</v>
      </c>
      <c r="KOF20" s="300">
        <f t="shared" si="124"/>
        <v>0</v>
      </c>
      <c r="KOG20" s="300">
        <f t="shared" si="124"/>
        <v>0</v>
      </c>
      <c r="KOH20" s="300">
        <f t="shared" si="124"/>
        <v>0</v>
      </c>
      <c r="KOI20" s="300">
        <f t="shared" si="124"/>
        <v>0</v>
      </c>
      <c r="KOJ20" s="300">
        <f t="shared" si="124"/>
        <v>0</v>
      </c>
      <c r="KOK20" s="300">
        <f t="shared" si="124"/>
        <v>0</v>
      </c>
      <c r="KOL20" s="300">
        <f t="shared" si="124"/>
        <v>0</v>
      </c>
      <c r="KOM20" s="300">
        <f t="shared" si="124"/>
        <v>0</v>
      </c>
      <c r="KON20" s="300">
        <f t="shared" si="124"/>
        <v>0</v>
      </c>
      <c r="KOO20" s="300">
        <f t="shared" si="124"/>
        <v>0</v>
      </c>
      <c r="KOP20" s="300">
        <f t="shared" si="124"/>
        <v>0</v>
      </c>
      <c r="KOQ20" s="300">
        <f t="shared" si="124"/>
        <v>0</v>
      </c>
      <c r="KOR20" s="300">
        <f t="shared" si="124"/>
        <v>0</v>
      </c>
      <c r="KOS20" s="300">
        <f t="shared" si="124"/>
        <v>0</v>
      </c>
      <c r="KOT20" s="300">
        <f t="shared" si="124"/>
        <v>0</v>
      </c>
      <c r="KOU20" s="300">
        <f t="shared" si="124"/>
        <v>0</v>
      </c>
      <c r="KOV20" s="300">
        <f t="shared" si="124"/>
        <v>0</v>
      </c>
      <c r="KOW20" s="300">
        <f t="shared" si="124"/>
        <v>0</v>
      </c>
      <c r="KOX20" s="300">
        <f t="shared" si="124"/>
        <v>0</v>
      </c>
      <c r="KOY20" s="300">
        <f t="shared" si="124"/>
        <v>0</v>
      </c>
      <c r="KOZ20" s="300">
        <f t="shared" si="124"/>
        <v>0</v>
      </c>
      <c r="KPA20" s="300">
        <f t="shared" si="124"/>
        <v>0</v>
      </c>
      <c r="KPB20" s="300">
        <f t="shared" si="124"/>
        <v>0</v>
      </c>
      <c r="KPC20" s="300">
        <f t="shared" si="124"/>
        <v>0</v>
      </c>
      <c r="KPD20" s="300">
        <f t="shared" si="124"/>
        <v>0</v>
      </c>
      <c r="KPE20" s="300">
        <f t="shared" si="124"/>
        <v>0</v>
      </c>
      <c r="KPF20" s="300">
        <f t="shared" si="124"/>
        <v>0</v>
      </c>
      <c r="KPG20" s="300">
        <f t="shared" si="124"/>
        <v>0</v>
      </c>
      <c r="KPH20" s="300">
        <f t="shared" si="124"/>
        <v>0</v>
      </c>
      <c r="KPI20" s="300">
        <f t="shared" si="124"/>
        <v>0</v>
      </c>
      <c r="KPJ20" s="300">
        <f t="shared" si="124"/>
        <v>0</v>
      </c>
      <c r="KPK20" s="300">
        <f t="shared" si="124"/>
        <v>0</v>
      </c>
      <c r="KPL20" s="300">
        <f t="shared" si="124"/>
        <v>0</v>
      </c>
      <c r="KPM20" s="300">
        <f t="shared" si="124"/>
        <v>0</v>
      </c>
      <c r="KPN20" s="300">
        <f t="shared" si="124"/>
        <v>0</v>
      </c>
      <c r="KPO20" s="300">
        <f t="shared" si="124"/>
        <v>0</v>
      </c>
      <c r="KPP20" s="300">
        <f t="shared" si="124"/>
        <v>0</v>
      </c>
      <c r="KPQ20" s="300">
        <f t="shared" si="124"/>
        <v>0</v>
      </c>
      <c r="KPR20" s="300">
        <f t="shared" si="124"/>
        <v>0</v>
      </c>
      <c r="KPS20" s="300">
        <f t="shared" si="124"/>
        <v>0</v>
      </c>
      <c r="KPT20" s="300">
        <f t="shared" si="124"/>
        <v>0</v>
      </c>
      <c r="KPU20" s="300">
        <f t="shared" si="124"/>
        <v>0</v>
      </c>
      <c r="KPV20" s="300">
        <f t="shared" si="124"/>
        <v>0</v>
      </c>
      <c r="KPW20" s="300">
        <f t="shared" si="124"/>
        <v>0</v>
      </c>
      <c r="KPX20" s="300">
        <f t="shared" si="124"/>
        <v>0</v>
      </c>
      <c r="KPY20" s="300">
        <f t="shared" si="124"/>
        <v>0</v>
      </c>
      <c r="KPZ20" s="300">
        <f t="shared" si="124"/>
        <v>0</v>
      </c>
      <c r="KQA20" s="300">
        <f t="shared" si="124"/>
        <v>0</v>
      </c>
      <c r="KQB20" s="300">
        <f t="shared" si="124"/>
        <v>0</v>
      </c>
      <c r="KQC20" s="300">
        <f t="shared" si="124"/>
        <v>0</v>
      </c>
      <c r="KQD20" s="300">
        <f t="shared" ref="KQD20:KSO20" si="125" xml:space="preserve"> IF( KQD18 = 1, $F10, 0 )</f>
        <v>0</v>
      </c>
      <c r="KQE20" s="300">
        <f t="shared" si="125"/>
        <v>0</v>
      </c>
      <c r="KQF20" s="300">
        <f t="shared" si="125"/>
        <v>0</v>
      </c>
      <c r="KQG20" s="300">
        <f t="shared" si="125"/>
        <v>0</v>
      </c>
      <c r="KQH20" s="300">
        <f t="shared" si="125"/>
        <v>0</v>
      </c>
      <c r="KQI20" s="300">
        <f t="shared" si="125"/>
        <v>0</v>
      </c>
      <c r="KQJ20" s="300">
        <f t="shared" si="125"/>
        <v>0</v>
      </c>
      <c r="KQK20" s="300">
        <f t="shared" si="125"/>
        <v>0</v>
      </c>
      <c r="KQL20" s="300">
        <f t="shared" si="125"/>
        <v>0</v>
      </c>
      <c r="KQM20" s="300">
        <f t="shared" si="125"/>
        <v>0</v>
      </c>
      <c r="KQN20" s="300">
        <f t="shared" si="125"/>
        <v>0</v>
      </c>
      <c r="KQO20" s="300">
        <f t="shared" si="125"/>
        <v>0</v>
      </c>
      <c r="KQP20" s="300">
        <f t="shared" si="125"/>
        <v>0</v>
      </c>
      <c r="KQQ20" s="300">
        <f t="shared" si="125"/>
        <v>0</v>
      </c>
      <c r="KQR20" s="300">
        <f t="shared" si="125"/>
        <v>0</v>
      </c>
      <c r="KQS20" s="300">
        <f t="shared" si="125"/>
        <v>0</v>
      </c>
      <c r="KQT20" s="300">
        <f t="shared" si="125"/>
        <v>0</v>
      </c>
      <c r="KQU20" s="300">
        <f t="shared" si="125"/>
        <v>0</v>
      </c>
      <c r="KQV20" s="300">
        <f t="shared" si="125"/>
        <v>0</v>
      </c>
      <c r="KQW20" s="300">
        <f t="shared" si="125"/>
        <v>0</v>
      </c>
      <c r="KQX20" s="300">
        <f t="shared" si="125"/>
        <v>0</v>
      </c>
      <c r="KQY20" s="300">
        <f t="shared" si="125"/>
        <v>0</v>
      </c>
      <c r="KQZ20" s="300">
        <f t="shared" si="125"/>
        <v>0</v>
      </c>
      <c r="KRA20" s="300">
        <f t="shared" si="125"/>
        <v>0</v>
      </c>
      <c r="KRB20" s="300">
        <f t="shared" si="125"/>
        <v>0</v>
      </c>
      <c r="KRC20" s="300">
        <f t="shared" si="125"/>
        <v>0</v>
      </c>
      <c r="KRD20" s="300">
        <f t="shared" si="125"/>
        <v>0</v>
      </c>
      <c r="KRE20" s="300">
        <f t="shared" si="125"/>
        <v>0</v>
      </c>
      <c r="KRF20" s="300">
        <f t="shared" si="125"/>
        <v>0</v>
      </c>
      <c r="KRG20" s="300">
        <f t="shared" si="125"/>
        <v>0</v>
      </c>
      <c r="KRH20" s="300">
        <f t="shared" si="125"/>
        <v>0</v>
      </c>
      <c r="KRI20" s="300">
        <f t="shared" si="125"/>
        <v>0</v>
      </c>
      <c r="KRJ20" s="300">
        <f t="shared" si="125"/>
        <v>0</v>
      </c>
      <c r="KRK20" s="300">
        <f t="shared" si="125"/>
        <v>0</v>
      </c>
      <c r="KRL20" s="300">
        <f t="shared" si="125"/>
        <v>0</v>
      </c>
      <c r="KRM20" s="300">
        <f t="shared" si="125"/>
        <v>0</v>
      </c>
      <c r="KRN20" s="300">
        <f t="shared" si="125"/>
        <v>0</v>
      </c>
      <c r="KRO20" s="300">
        <f t="shared" si="125"/>
        <v>0</v>
      </c>
      <c r="KRP20" s="300">
        <f t="shared" si="125"/>
        <v>0</v>
      </c>
      <c r="KRQ20" s="300">
        <f t="shared" si="125"/>
        <v>0</v>
      </c>
      <c r="KRR20" s="300">
        <f t="shared" si="125"/>
        <v>0</v>
      </c>
      <c r="KRS20" s="300">
        <f t="shared" si="125"/>
        <v>0</v>
      </c>
      <c r="KRT20" s="300">
        <f t="shared" si="125"/>
        <v>0</v>
      </c>
      <c r="KRU20" s="300">
        <f t="shared" si="125"/>
        <v>0</v>
      </c>
      <c r="KRV20" s="300">
        <f t="shared" si="125"/>
        <v>0</v>
      </c>
      <c r="KRW20" s="300">
        <f t="shared" si="125"/>
        <v>0</v>
      </c>
      <c r="KRX20" s="300">
        <f t="shared" si="125"/>
        <v>0</v>
      </c>
      <c r="KRY20" s="300">
        <f t="shared" si="125"/>
        <v>0</v>
      </c>
      <c r="KRZ20" s="300">
        <f t="shared" si="125"/>
        <v>0</v>
      </c>
      <c r="KSA20" s="300">
        <f t="shared" si="125"/>
        <v>0</v>
      </c>
      <c r="KSB20" s="300">
        <f t="shared" si="125"/>
        <v>0</v>
      </c>
      <c r="KSC20" s="300">
        <f t="shared" si="125"/>
        <v>0</v>
      </c>
      <c r="KSD20" s="300">
        <f t="shared" si="125"/>
        <v>0</v>
      </c>
      <c r="KSE20" s="300">
        <f t="shared" si="125"/>
        <v>0</v>
      </c>
      <c r="KSF20" s="300">
        <f t="shared" si="125"/>
        <v>0</v>
      </c>
      <c r="KSG20" s="300">
        <f t="shared" si="125"/>
        <v>0</v>
      </c>
      <c r="KSH20" s="300">
        <f t="shared" si="125"/>
        <v>0</v>
      </c>
      <c r="KSI20" s="300">
        <f t="shared" si="125"/>
        <v>0</v>
      </c>
      <c r="KSJ20" s="300">
        <f t="shared" si="125"/>
        <v>0</v>
      </c>
      <c r="KSK20" s="300">
        <f t="shared" si="125"/>
        <v>0</v>
      </c>
      <c r="KSL20" s="300">
        <f t="shared" si="125"/>
        <v>0</v>
      </c>
      <c r="KSM20" s="300">
        <f t="shared" si="125"/>
        <v>0</v>
      </c>
      <c r="KSN20" s="300">
        <f t="shared" si="125"/>
        <v>0</v>
      </c>
      <c r="KSO20" s="300">
        <f t="shared" si="125"/>
        <v>0</v>
      </c>
      <c r="KSP20" s="300">
        <f t="shared" ref="KSP20:KVA20" si="126" xml:space="preserve"> IF( KSP18 = 1, $F10, 0 )</f>
        <v>0</v>
      </c>
      <c r="KSQ20" s="300">
        <f t="shared" si="126"/>
        <v>0</v>
      </c>
      <c r="KSR20" s="300">
        <f t="shared" si="126"/>
        <v>0</v>
      </c>
      <c r="KSS20" s="300">
        <f t="shared" si="126"/>
        <v>0</v>
      </c>
      <c r="KST20" s="300">
        <f t="shared" si="126"/>
        <v>0</v>
      </c>
      <c r="KSU20" s="300">
        <f t="shared" si="126"/>
        <v>0</v>
      </c>
      <c r="KSV20" s="300">
        <f t="shared" si="126"/>
        <v>0</v>
      </c>
      <c r="KSW20" s="300">
        <f t="shared" si="126"/>
        <v>0</v>
      </c>
      <c r="KSX20" s="300">
        <f t="shared" si="126"/>
        <v>0</v>
      </c>
      <c r="KSY20" s="300">
        <f t="shared" si="126"/>
        <v>0</v>
      </c>
      <c r="KSZ20" s="300">
        <f t="shared" si="126"/>
        <v>0</v>
      </c>
      <c r="KTA20" s="300">
        <f t="shared" si="126"/>
        <v>0</v>
      </c>
      <c r="KTB20" s="300">
        <f t="shared" si="126"/>
        <v>0</v>
      </c>
      <c r="KTC20" s="300">
        <f t="shared" si="126"/>
        <v>0</v>
      </c>
      <c r="KTD20" s="300">
        <f t="shared" si="126"/>
        <v>0</v>
      </c>
      <c r="KTE20" s="300">
        <f t="shared" si="126"/>
        <v>0</v>
      </c>
      <c r="KTF20" s="300">
        <f t="shared" si="126"/>
        <v>0</v>
      </c>
      <c r="KTG20" s="300">
        <f t="shared" si="126"/>
        <v>0</v>
      </c>
      <c r="KTH20" s="300">
        <f t="shared" si="126"/>
        <v>0</v>
      </c>
      <c r="KTI20" s="300">
        <f t="shared" si="126"/>
        <v>0</v>
      </c>
      <c r="KTJ20" s="300">
        <f t="shared" si="126"/>
        <v>0</v>
      </c>
      <c r="KTK20" s="300">
        <f t="shared" si="126"/>
        <v>0</v>
      </c>
      <c r="KTL20" s="300">
        <f t="shared" si="126"/>
        <v>0</v>
      </c>
      <c r="KTM20" s="300">
        <f t="shared" si="126"/>
        <v>0</v>
      </c>
      <c r="KTN20" s="300">
        <f t="shared" si="126"/>
        <v>0</v>
      </c>
      <c r="KTO20" s="300">
        <f t="shared" si="126"/>
        <v>0</v>
      </c>
      <c r="KTP20" s="300">
        <f t="shared" si="126"/>
        <v>0</v>
      </c>
      <c r="KTQ20" s="300">
        <f t="shared" si="126"/>
        <v>0</v>
      </c>
      <c r="KTR20" s="300">
        <f t="shared" si="126"/>
        <v>0</v>
      </c>
      <c r="KTS20" s="300">
        <f t="shared" si="126"/>
        <v>0</v>
      </c>
      <c r="KTT20" s="300">
        <f t="shared" si="126"/>
        <v>0</v>
      </c>
      <c r="KTU20" s="300">
        <f t="shared" si="126"/>
        <v>0</v>
      </c>
      <c r="KTV20" s="300">
        <f t="shared" si="126"/>
        <v>0</v>
      </c>
      <c r="KTW20" s="300">
        <f t="shared" si="126"/>
        <v>0</v>
      </c>
      <c r="KTX20" s="300">
        <f t="shared" si="126"/>
        <v>0</v>
      </c>
      <c r="KTY20" s="300">
        <f t="shared" si="126"/>
        <v>0</v>
      </c>
      <c r="KTZ20" s="300">
        <f t="shared" si="126"/>
        <v>0</v>
      </c>
      <c r="KUA20" s="300">
        <f t="shared" si="126"/>
        <v>0</v>
      </c>
      <c r="KUB20" s="300">
        <f t="shared" si="126"/>
        <v>0</v>
      </c>
      <c r="KUC20" s="300">
        <f t="shared" si="126"/>
        <v>0</v>
      </c>
      <c r="KUD20" s="300">
        <f t="shared" si="126"/>
        <v>0</v>
      </c>
      <c r="KUE20" s="300">
        <f t="shared" si="126"/>
        <v>0</v>
      </c>
      <c r="KUF20" s="300">
        <f t="shared" si="126"/>
        <v>0</v>
      </c>
      <c r="KUG20" s="300">
        <f t="shared" si="126"/>
        <v>0</v>
      </c>
      <c r="KUH20" s="300">
        <f t="shared" si="126"/>
        <v>0</v>
      </c>
      <c r="KUI20" s="300">
        <f t="shared" si="126"/>
        <v>0</v>
      </c>
      <c r="KUJ20" s="300">
        <f t="shared" si="126"/>
        <v>0</v>
      </c>
      <c r="KUK20" s="300">
        <f t="shared" si="126"/>
        <v>0</v>
      </c>
      <c r="KUL20" s="300">
        <f t="shared" si="126"/>
        <v>0</v>
      </c>
      <c r="KUM20" s="300">
        <f t="shared" si="126"/>
        <v>0</v>
      </c>
      <c r="KUN20" s="300">
        <f t="shared" si="126"/>
        <v>0</v>
      </c>
      <c r="KUO20" s="300">
        <f t="shared" si="126"/>
        <v>0</v>
      </c>
      <c r="KUP20" s="300">
        <f t="shared" si="126"/>
        <v>0</v>
      </c>
      <c r="KUQ20" s="300">
        <f t="shared" si="126"/>
        <v>0</v>
      </c>
      <c r="KUR20" s="300">
        <f t="shared" si="126"/>
        <v>0</v>
      </c>
      <c r="KUS20" s="300">
        <f t="shared" si="126"/>
        <v>0</v>
      </c>
      <c r="KUT20" s="300">
        <f t="shared" si="126"/>
        <v>0</v>
      </c>
      <c r="KUU20" s="300">
        <f t="shared" si="126"/>
        <v>0</v>
      </c>
      <c r="KUV20" s="300">
        <f t="shared" si="126"/>
        <v>0</v>
      </c>
      <c r="KUW20" s="300">
        <f t="shared" si="126"/>
        <v>0</v>
      </c>
      <c r="KUX20" s="300">
        <f t="shared" si="126"/>
        <v>0</v>
      </c>
      <c r="KUY20" s="300">
        <f t="shared" si="126"/>
        <v>0</v>
      </c>
      <c r="KUZ20" s="300">
        <f t="shared" si="126"/>
        <v>0</v>
      </c>
      <c r="KVA20" s="300">
        <f t="shared" si="126"/>
        <v>0</v>
      </c>
      <c r="KVB20" s="300">
        <f t="shared" ref="KVB20:KXM20" si="127" xml:space="preserve"> IF( KVB18 = 1, $F10, 0 )</f>
        <v>0</v>
      </c>
      <c r="KVC20" s="300">
        <f t="shared" si="127"/>
        <v>0</v>
      </c>
      <c r="KVD20" s="300">
        <f t="shared" si="127"/>
        <v>0</v>
      </c>
      <c r="KVE20" s="300">
        <f t="shared" si="127"/>
        <v>0</v>
      </c>
      <c r="KVF20" s="300">
        <f t="shared" si="127"/>
        <v>0</v>
      </c>
      <c r="KVG20" s="300">
        <f t="shared" si="127"/>
        <v>0</v>
      </c>
      <c r="KVH20" s="300">
        <f t="shared" si="127"/>
        <v>0</v>
      </c>
      <c r="KVI20" s="300">
        <f t="shared" si="127"/>
        <v>0</v>
      </c>
      <c r="KVJ20" s="300">
        <f t="shared" si="127"/>
        <v>0</v>
      </c>
      <c r="KVK20" s="300">
        <f t="shared" si="127"/>
        <v>0</v>
      </c>
      <c r="KVL20" s="300">
        <f t="shared" si="127"/>
        <v>0</v>
      </c>
      <c r="KVM20" s="300">
        <f t="shared" si="127"/>
        <v>0</v>
      </c>
      <c r="KVN20" s="300">
        <f t="shared" si="127"/>
        <v>0</v>
      </c>
      <c r="KVO20" s="300">
        <f t="shared" si="127"/>
        <v>0</v>
      </c>
      <c r="KVP20" s="300">
        <f t="shared" si="127"/>
        <v>0</v>
      </c>
      <c r="KVQ20" s="300">
        <f t="shared" si="127"/>
        <v>0</v>
      </c>
      <c r="KVR20" s="300">
        <f t="shared" si="127"/>
        <v>0</v>
      </c>
      <c r="KVS20" s="300">
        <f t="shared" si="127"/>
        <v>0</v>
      </c>
      <c r="KVT20" s="300">
        <f t="shared" si="127"/>
        <v>0</v>
      </c>
      <c r="KVU20" s="300">
        <f t="shared" si="127"/>
        <v>0</v>
      </c>
      <c r="KVV20" s="300">
        <f t="shared" si="127"/>
        <v>0</v>
      </c>
      <c r="KVW20" s="300">
        <f t="shared" si="127"/>
        <v>0</v>
      </c>
      <c r="KVX20" s="300">
        <f t="shared" si="127"/>
        <v>0</v>
      </c>
      <c r="KVY20" s="300">
        <f t="shared" si="127"/>
        <v>0</v>
      </c>
      <c r="KVZ20" s="300">
        <f t="shared" si="127"/>
        <v>0</v>
      </c>
      <c r="KWA20" s="300">
        <f t="shared" si="127"/>
        <v>0</v>
      </c>
      <c r="KWB20" s="300">
        <f t="shared" si="127"/>
        <v>0</v>
      </c>
      <c r="KWC20" s="300">
        <f t="shared" si="127"/>
        <v>0</v>
      </c>
      <c r="KWD20" s="300">
        <f t="shared" si="127"/>
        <v>0</v>
      </c>
      <c r="KWE20" s="300">
        <f t="shared" si="127"/>
        <v>0</v>
      </c>
      <c r="KWF20" s="300">
        <f t="shared" si="127"/>
        <v>0</v>
      </c>
      <c r="KWG20" s="300">
        <f t="shared" si="127"/>
        <v>0</v>
      </c>
      <c r="KWH20" s="300">
        <f t="shared" si="127"/>
        <v>0</v>
      </c>
      <c r="KWI20" s="300">
        <f t="shared" si="127"/>
        <v>0</v>
      </c>
      <c r="KWJ20" s="300">
        <f t="shared" si="127"/>
        <v>0</v>
      </c>
      <c r="KWK20" s="300">
        <f t="shared" si="127"/>
        <v>0</v>
      </c>
      <c r="KWL20" s="300">
        <f t="shared" si="127"/>
        <v>0</v>
      </c>
      <c r="KWM20" s="300">
        <f t="shared" si="127"/>
        <v>0</v>
      </c>
      <c r="KWN20" s="300">
        <f t="shared" si="127"/>
        <v>0</v>
      </c>
      <c r="KWO20" s="300">
        <f t="shared" si="127"/>
        <v>0</v>
      </c>
      <c r="KWP20" s="300">
        <f t="shared" si="127"/>
        <v>0</v>
      </c>
      <c r="KWQ20" s="300">
        <f t="shared" si="127"/>
        <v>0</v>
      </c>
      <c r="KWR20" s="300">
        <f t="shared" si="127"/>
        <v>0</v>
      </c>
      <c r="KWS20" s="300">
        <f t="shared" si="127"/>
        <v>0</v>
      </c>
      <c r="KWT20" s="300">
        <f t="shared" si="127"/>
        <v>0</v>
      </c>
      <c r="KWU20" s="300">
        <f t="shared" si="127"/>
        <v>0</v>
      </c>
      <c r="KWV20" s="300">
        <f t="shared" si="127"/>
        <v>0</v>
      </c>
      <c r="KWW20" s="300">
        <f t="shared" si="127"/>
        <v>0</v>
      </c>
      <c r="KWX20" s="300">
        <f t="shared" si="127"/>
        <v>0</v>
      </c>
      <c r="KWY20" s="300">
        <f t="shared" si="127"/>
        <v>0</v>
      </c>
      <c r="KWZ20" s="300">
        <f t="shared" si="127"/>
        <v>0</v>
      </c>
      <c r="KXA20" s="300">
        <f t="shared" si="127"/>
        <v>0</v>
      </c>
      <c r="KXB20" s="300">
        <f t="shared" si="127"/>
        <v>0</v>
      </c>
      <c r="KXC20" s="300">
        <f t="shared" si="127"/>
        <v>0</v>
      </c>
      <c r="KXD20" s="300">
        <f t="shared" si="127"/>
        <v>0</v>
      </c>
      <c r="KXE20" s="300">
        <f t="shared" si="127"/>
        <v>0</v>
      </c>
      <c r="KXF20" s="300">
        <f t="shared" si="127"/>
        <v>0</v>
      </c>
      <c r="KXG20" s="300">
        <f t="shared" si="127"/>
        <v>0</v>
      </c>
      <c r="KXH20" s="300">
        <f t="shared" si="127"/>
        <v>0</v>
      </c>
      <c r="KXI20" s="300">
        <f t="shared" si="127"/>
        <v>0</v>
      </c>
      <c r="KXJ20" s="300">
        <f t="shared" si="127"/>
        <v>0</v>
      </c>
      <c r="KXK20" s="300">
        <f t="shared" si="127"/>
        <v>0</v>
      </c>
      <c r="KXL20" s="300">
        <f t="shared" si="127"/>
        <v>0</v>
      </c>
      <c r="KXM20" s="300">
        <f t="shared" si="127"/>
        <v>0</v>
      </c>
      <c r="KXN20" s="300">
        <f t="shared" ref="KXN20:KZY20" si="128" xml:space="preserve"> IF( KXN18 = 1, $F10, 0 )</f>
        <v>0</v>
      </c>
      <c r="KXO20" s="300">
        <f t="shared" si="128"/>
        <v>0</v>
      </c>
      <c r="KXP20" s="300">
        <f t="shared" si="128"/>
        <v>0</v>
      </c>
      <c r="KXQ20" s="300">
        <f t="shared" si="128"/>
        <v>0</v>
      </c>
      <c r="KXR20" s="300">
        <f t="shared" si="128"/>
        <v>0</v>
      </c>
      <c r="KXS20" s="300">
        <f t="shared" si="128"/>
        <v>0</v>
      </c>
      <c r="KXT20" s="300">
        <f t="shared" si="128"/>
        <v>0</v>
      </c>
      <c r="KXU20" s="300">
        <f t="shared" si="128"/>
        <v>0</v>
      </c>
      <c r="KXV20" s="300">
        <f t="shared" si="128"/>
        <v>0</v>
      </c>
      <c r="KXW20" s="300">
        <f t="shared" si="128"/>
        <v>0</v>
      </c>
      <c r="KXX20" s="300">
        <f t="shared" si="128"/>
        <v>0</v>
      </c>
      <c r="KXY20" s="300">
        <f t="shared" si="128"/>
        <v>0</v>
      </c>
      <c r="KXZ20" s="300">
        <f t="shared" si="128"/>
        <v>0</v>
      </c>
      <c r="KYA20" s="300">
        <f t="shared" si="128"/>
        <v>0</v>
      </c>
      <c r="KYB20" s="300">
        <f t="shared" si="128"/>
        <v>0</v>
      </c>
      <c r="KYC20" s="300">
        <f t="shared" si="128"/>
        <v>0</v>
      </c>
      <c r="KYD20" s="300">
        <f t="shared" si="128"/>
        <v>0</v>
      </c>
      <c r="KYE20" s="300">
        <f t="shared" si="128"/>
        <v>0</v>
      </c>
      <c r="KYF20" s="300">
        <f t="shared" si="128"/>
        <v>0</v>
      </c>
      <c r="KYG20" s="300">
        <f t="shared" si="128"/>
        <v>0</v>
      </c>
      <c r="KYH20" s="300">
        <f t="shared" si="128"/>
        <v>0</v>
      </c>
      <c r="KYI20" s="300">
        <f t="shared" si="128"/>
        <v>0</v>
      </c>
      <c r="KYJ20" s="300">
        <f t="shared" si="128"/>
        <v>0</v>
      </c>
      <c r="KYK20" s="300">
        <f t="shared" si="128"/>
        <v>0</v>
      </c>
      <c r="KYL20" s="300">
        <f t="shared" si="128"/>
        <v>0</v>
      </c>
      <c r="KYM20" s="300">
        <f t="shared" si="128"/>
        <v>0</v>
      </c>
      <c r="KYN20" s="300">
        <f t="shared" si="128"/>
        <v>0</v>
      </c>
      <c r="KYO20" s="300">
        <f t="shared" si="128"/>
        <v>0</v>
      </c>
      <c r="KYP20" s="300">
        <f t="shared" si="128"/>
        <v>0</v>
      </c>
      <c r="KYQ20" s="300">
        <f t="shared" si="128"/>
        <v>0</v>
      </c>
      <c r="KYR20" s="300">
        <f t="shared" si="128"/>
        <v>0</v>
      </c>
      <c r="KYS20" s="300">
        <f t="shared" si="128"/>
        <v>0</v>
      </c>
      <c r="KYT20" s="300">
        <f t="shared" si="128"/>
        <v>0</v>
      </c>
      <c r="KYU20" s="300">
        <f t="shared" si="128"/>
        <v>0</v>
      </c>
      <c r="KYV20" s="300">
        <f t="shared" si="128"/>
        <v>0</v>
      </c>
      <c r="KYW20" s="300">
        <f t="shared" si="128"/>
        <v>0</v>
      </c>
      <c r="KYX20" s="300">
        <f t="shared" si="128"/>
        <v>0</v>
      </c>
      <c r="KYY20" s="300">
        <f t="shared" si="128"/>
        <v>0</v>
      </c>
      <c r="KYZ20" s="300">
        <f t="shared" si="128"/>
        <v>0</v>
      </c>
      <c r="KZA20" s="300">
        <f t="shared" si="128"/>
        <v>0</v>
      </c>
      <c r="KZB20" s="300">
        <f t="shared" si="128"/>
        <v>0</v>
      </c>
      <c r="KZC20" s="300">
        <f t="shared" si="128"/>
        <v>0</v>
      </c>
      <c r="KZD20" s="300">
        <f t="shared" si="128"/>
        <v>0</v>
      </c>
      <c r="KZE20" s="300">
        <f t="shared" si="128"/>
        <v>0</v>
      </c>
      <c r="KZF20" s="300">
        <f t="shared" si="128"/>
        <v>0</v>
      </c>
      <c r="KZG20" s="300">
        <f t="shared" si="128"/>
        <v>0</v>
      </c>
      <c r="KZH20" s="300">
        <f t="shared" si="128"/>
        <v>0</v>
      </c>
      <c r="KZI20" s="300">
        <f t="shared" si="128"/>
        <v>0</v>
      </c>
      <c r="KZJ20" s="300">
        <f t="shared" si="128"/>
        <v>0</v>
      </c>
      <c r="KZK20" s="300">
        <f t="shared" si="128"/>
        <v>0</v>
      </c>
      <c r="KZL20" s="300">
        <f t="shared" si="128"/>
        <v>0</v>
      </c>
      <c r="KZM20" s="300">
        <f t="shared" si="128"/>
        <v>0</v>
      </c>
      <c r="KZN20" s="300">
        <f t="shared" si="128"/>
        <v>0</v>
      </c>
      <c r="KZO20" s="300">
        <f t="shared" si="128"/>
        <v>0</v>
      </c>
      <c r="KZP20" s="300">
        <f t="shared" si="128"/>
        <v>0</v>
      </c>
      <c r="KZQ20" s="300">
        <f t="shared" si="128"/>
        <v>0</v>
      </c>
      <c r="KZR20" s="300">
        <f t="shared" si="128"/>
        <v>0</v>
      </c>
      <c r="KZS20" s="300">
        <f t="shared" si="128"/>
        <v>0</v>
      </c>
      <c r="KZT20" s="300">
        <f t="shared" si="128"/>
        <v>0</v>
      </c>
      <c r="KZU20" s="300">
        <f t="shared" si="128"/>
        <v>0</v>
      </c>
      <c r="KZV20" s="300">
        <f t="shared" si="128"/>
        <v>0</v>
      </c>
      <c r="KZW20" s="300">
        <f t="shared" si="128"/>
        <v>0</v>
      </c>
      <c r="KZX20" s="300">
        <f t="shared" si="128"/>
        <v>0</v>
      </c>
      <c r="KZY20" s="300">
        <f t="shared" si="128"/>
        <v>0</v>
      </c>
      <c r="KZZ20" s="300">
        <f t="shared" ref="KZZ20:LCK20" si="129" xml:space="preserve"> IF( KZZ18 = 1, $F10, 0 )</f>
        <v>0</v>
      </c>
      <c r="LAA20" s="300">
        <f t="shared" si="129"/>
        <v>0</v>
      </c>
      <c r="LAB20" s="300">
        <f t="shared" si="129"/>
        <v>0</v>
      </c>
      <c r="LAC20" s="300">
        <f t="shared" si="129"/>
        <v>0</v>
      </c>
      <c r="LAD20" s="300">
        <f t="shared" si="129"/>
        <v>0</v>
      </c>
      <c r="LAE20" s="300">
        <f t="shared" si="129"/>
        <v>0</v>
      </c>
      <c r="LAF20" s="300">
        <f t="shared" si="129"/>
        <v>0</v>
      </c>
      <c r="LAG20" s="300">
        <f t="shared" si="129"/>
        <v>0</v>
      </c>
      <c r="LAH20" s="300">
        <f t="shared" si="129"/>
        <v>0</v>
      </c>
      <c r="LAI20" s="300">
        <f t="shared" si="129"/>
        <v>0</v>
      </c>
      <c r="LAJ20" s="300">
        <f t="shared" si="129"/>
        <v>0</v>
      </c>
      <c r="LAK20" s="300">
        <f t="shared" si="129"/>
        <v>0</v>
      </c>
      <c r="LAL20" s="300">
        <f t="shared" si="129"/>
        <v>0</v>
      </c>
      <c r="LAM20" s="300">
        <f t="shared" si="129"/>
        <v>0</v>
      </c>
      <c r="LAN20" s="300">
        <f t="shared" si="129"/>
        <v>0</v>
      </c>
      <c r="LAO20" s="300">
        <f t="shared" si="129"/>
        <v>0</v>
      </c>
      <c r="LAP20" s="300">
        <f t="shared" si="129"/>
        <v>0</v>
      </c>
      <c r="LAQ20" s="300">
        <f t="shared" si="129"/>
        <v>0</v>
      </c>
      <c r="LAR20" s="300">
        <f t="shared" si="129"/>
        <v>0</v>
      </c>
      <c r="LAS20" s="300">
        <f t="shared" si="129"/>
        <v>0</v>
      </c>
      <c r="LAT20" s="300">
        <f t="shared" si="129"/>
        <v>0</v>
      </c>
      <c r="LAU20" s="300">
        <f t="shared" si="129"/>
        <v>0</v>
      </c>
      <c r="LAV20" s="300">
        <f t="shared" si="129"/>
        <v>0</v>
      </c>
      <c r="LAW20" s="300">
        <f t="shared" si="129"/>
        <v>0</v>
      </c>
      <c r="LAX20" s="300">
        <f t="shared" si="129"/>
        <v>0</v>
      </c>
      <c r="LAY20" s="300">
        <f t="shared" si="129"/>
        <v>0</v>
      </c>
      <c r="LAZ20" s="300">
        <f t="shared" si="129"/>
        <v>0</v>
      </c>
      <c r="LBA20" s="300">
        <f t="shared" si="129"/>
        <v>0</v>
      </c>
      <c r="LBB20" s="300">
        <f t="shared" si="129"/>
        <v>0</v>
      </c>
      <c r="LBC20" s="300">
        <f t="shared" si="129"/>
        <v>0</v>
      </c>
      <c r="LBD20" s="300">
        <f t="shared" si="129"/>
        <v>0</v>
      </c>
      <c r="LBE20" s="300">
        <f t="shared" si="129"/>
        <v>0</v>
      </c>
      <c r="LBF20" s="300">
        <f t="shared" si="129"/>
        <v>0</v>
      </c>
      <c r="LBG20" s="300">
        <f t="shared" si="129"/>
        <v>0</v>
      </c>
      <c r="LBH20" s="300">
        <f t="shared" si="129"/>
        <v>0</v>
      </c>
      <c r="LBI20" s="300">
        <f t="shared" si="129"/>
        <v>0</v>
      </c>
      <c r="LBJ20" s="300">
        <f t="shared" si="129"/>
        <v>0</v>
      </c>
      <c r="LBK20" s="300">
        <f t="shared" si="129"/>
        <v>0</v>
      </c>
      <c r="LBL20" s="300">
        <f t="shared" si="129"/>
        <v>0</v>
      </c>
      <c r="LBM20" s="300">
        <f t="shared" si="129"/>
        <v>0</v>
      </c>
      <c r="LBN20" s="300">
        <f t="shared" si="129"/>
        <v>0</v>
      </c>
      <c r="LBO20" s="300">
        <f t="shared" si="129"/>
        <v>0</v>
      </c>
      <c r="LBP20" s="300">
        <f t="shared" si="129"/>
        <v>0</v>
      </c>
      <c r="LBQ20" s="300">
        <f t="shared" si="129"/>
        <v>0</v>
      </c>
      <c r="LBR20" s="300">
        <f t="shared" si="129"/>
        <v>0</v>
      </c>
      <c r="LBS20" s="300">
        <f t="shared" si="129"/>
        <v>0</v>
      </c>
      <c r="LBT20" s="300">
        <f t="shared" si="129"/>
        <v>0</v>
      </c>
      <c r="LBU20" s="300">
        <f t="shared" si="129"/>
        <v>0</v>
      </c>
      <c r="LBV20" s="300">
        <f t="shared" si="129"/>
        <v>0</v>
      </c>
      <c r="LBW20" s="300">
        <f t="shared" si="129"/>
        <v>0</v>
      </c>
      <c r="LBX20" s="300">
        <f t="shared" si="129"/>
        <v>0</v>
      </c>
      <c r="LBY20" s="300">
        <f t="shared" si="129"/>
        <v>0</v>
      </c>
      <c r="LBZ20" s="300">
        <f t="shared" si="129"/>
        <v>0</v>
      </c>
      <c r="LCA20" s="300">
        <f t="shared" si="129"/>
        <v>0</v>
      </c>
      <c r="LCB20" s="300">
        <f t="shared" si="129"/>
        <v>0</v>
      </c>
      <c r="LCC20" s="300">
        <f t="shared" si="129"/>
        <v>0</v>
      </c>
      <c r="LCD20" s="300">
        <f t="shared" si="129"/>
        <v>0</v>
      </c>
      <c r="LCE20" s="300">
        <f t="shared" si="129"/>
        <v>0</v>
      </c>
      <c r="LCF20" s="300">
        <f t="shared" si="129"/>
        <v>0</v>
      </c>
      <c r="LCG20" s="300">
        <f t="shared" si="129"/>
        <v>0</v>
      </c>
      <c r="LCH20" s="300">
        <f t="shared" si="129"/>
        <v>0</v>
      </c>
      <c r="LCI20" s="300">
        <f t="shared" si="129"/>
        <v>0</v>
      </c>
      <c r="LCJ20" s="300">
        <f t="shared" si="129"/>
        <v>0</v>
      </c>
      <c r="LCK20" s="300">
        <f t="shared" si="129"/>
        <v>0</v>
      </c>
      <c r="LCL20" s="300">
        <f t="shared" ref="LCL20:LEW20" si="130" xml:space="preserve"> IF( LCL18 = 1, $F10, 0 )</f>
        <v>0</v>
      </c>
      <c r="LCM20" s="300">
        <f t="shared" si="130"/>
        <v>0</v>
      </c>
      <c r="LCN20" s="300">
        <f t="shared" si="130"/>
        <v>0</v>
      </c>
      <c r="LCO20" s="300">
        <f t="shared" si="130"/>
        <v>0</v>
      </c>
      <c r="LCP20" s="300">
        <f t="shared" si="130"/>
        <v>0</v>
      </c>
      <c r="LCQ20" s="300">
        <f t="shared" si="130"/>
        <v>0</v>
      </c>
      <c r="LCR20" s="300">
        <f t="shared" si="130"/>
        <v>0</v>
      </c>
      <c r="LCS20" s="300">
        <f t="shared" si="130"/>
        <v>0</v>
      </c>
      <c r="LCT20" s="300">
        <f t="shared" si="130"/>
        <v>0</v>
      </c>
      <c r="LCU20" s="300">
        <f t="shared" si="130"/>
        <v>0</v>
      </c>
      <c r="LCV20" s="300">
        <f t="shared" si="130"/>
        <v>0</v>
      </c>
      <c r="LCW20" s="300">
        <f t="shared" si="130"/>
        <v>0</v>
      </c>
      <c r="LCX20" s="300">
        <f t="shared" si="130"/>
        <v>0</v>
      </c>
      <c r="LCY20" s="300">
        <f t="shared" si="130"/>
        <v>0</v>
      </c>
      <c r="LCZ20" s="300">
        <f t="shared" si="130"/>
        <v>0</v>
      </c>
      <c r="LDA20" s="300">
        <f t="shared" si="130"/>
        <v>0</v>
      </c>
      <c r="LDB20" s="300">
        <f t="shared" si="130"/>
        <v>0</v>
      </c>
      <c r="LDC20" s="300">
        <f t="shared" si="130"/>
        <v>0</v>
      </c>
      <c r="LDD20" s="300">
        <f t="shared" si="130"/>
        <v>0</v>
      </c>
      <c r="LDE20" s="300">
        <f t="shared" si="130"/>
        <v>0</v>
      </c>
      <c r="LDF20" s="300">
        <f t="shared" si="130"/>
        <v>0</v>
      </c>
      <c r="LDG20" s="300">
        <f t="shared" si="130"/>
        <v>0</v>
      </c>
      <c r="LDH20" s="300">
        <f t="shared" si="130"/>
        <v>0</v>
      </c>
      <c r="LDI20" s="300">
        <f t="shared" si="130"/>
        <v>0</v>
      </c>
      <c r="LDJ20" s="300">
        <f t="shared" si="130"/>
        <v>0</v>
      </c>
      <c r="LDK20" s="300">
        <f t="shared" si="130"/>
        <v>0</v>
      </c>
      <c r="LDL20" s="300">
        <f t="shared" si="130"/>
        <v>0</v>
      </c>
      <c r="LDM20" s="300">
        <f t="shared" si="130"/>
        <v>0</v>
      </c>
      <c r="LDN20" s="300">
        <f t="shared" si="130"/>
        <v>0</v>
      </c>
      <c r="LDO20" s="300">
        <f t="shared" si="130"/>
        <v>0</v>
      </c>
      <c r="LDP20" s="300">
        <f t="shared" si="130"/>
        <v>0</v>
      </c>
      <c r="LDQ20" s="300">
        <f t="shared" si="130"/>
        <v>0</v>
      </c>
      <c r="LDR20" s="300">
        <f t="shared" si="130"/>
        <v>0</v>
      </c>
      <c r="LDS20" s="300">
        <f t="shared" si="130"/>
        <v>0</v>
      </c>
      <c r="LDT20" s="300">
        <f t="shared" si="130"/>
        <v>0</v>
      </c>
      <c r="LDU20" s="300">
        <f t="shared" si="130"/>
        <v>0</v>
      </c>
      <c r="LDV20" s="300">
        <f t="shared" si="130"/>
        <v>0</v>
      </c>
      <c r="LDW20" s="300">
        <f t="shared" si="130"/>
        <v>0</v>
      </c>
      <c r="LDX20" s="300">
        <f t="shared" si="130"/>
        <v>0</v>
      </c>
      <c r="LDY20" s="300">
        <f t="shared" si="130"/>
        <v>0</v>
      </c>
      <c r="LDZ20" s="300">
        <f t="shared" si="130"/>
        <v>0</v>
      </c>
      <c r="LEA20" s="300">
        <f t="shared" si="130"/>
        <v>0</v>
      </c>
      <c r="LEB20" s="300">
        <f t="shared" si="130"/>
        <v>0</v>
      </c>
      <c r="LEC20" s="300">
        <f t="shared" si="130"/>
        <v>0</v>
      </c>
      <c r="LED20" s="300">
        <f t="shared" si="130"/>
        <v>0</v>
      </c>
      <c r="LEE20" s="300">
        <f t="shared" si="130"/>
        <v>0</v>
      </c>
      <c r="LEF20" s="300">
        <f t="shared" si="130"/>
        <v>0</v>
      </c>
      <c r="LEG20" s="300">
        <f t="shared" si="130"/>
        <v>0</v>
      </c>
      <c r="LEH20" s="300">
        <f t="shared" si="130"/>
        <v>0</v>
      </c>
      <c r="LEI20" s="300">
        <f t="shared" si="130"/>
        <v>0</v>
      </c>
      <c r="LEJ20" s="300">
        <f t="shared" si="130"/>
        <v>0</v>
      </c>
      <c r="LEK20" s="300">
        <f t="shared" si="130"/>
        <v>0</v>
      </c>
      <c r="LEL20" s="300">
        <f t="shared" si="130"/>
        <v>0</v>
      </c>
      <c r="LEM20" s="300">
        <f t="shared" si="130"/>
        <v>0</v>
      </c>
      <c r="LEN20" s="300">
        <f t="shared" si="130"/>
        <v>0</v>
      </c>
      <c r="LEO20" s="300">
        <f t="shared" si="130"/>
        <v>0</v>
      </c>
      <c r="LEP20" s="300">
        <f t="shared" si="130"/>
        <v>0</v>
      </c>
      <c r="LEQ20" s="300">
        <f t="shared" si="130"/>
        <v>0</v>
      </c>
      <c r="LER20" s="300">
        <f t="shared" si="130"/>
        <v>0</v>
      </c>
      <c r="LES20" s="300">
        <f t="shared" si="130"/>
        <v>0</v>
      </c>
      <c r="LET20" s="300">
        <f t="shared" si="130"/>
        <v>0</v>
      </c>
      <c r="LEU20" s="300">
        <f t="shared" si="130"/>
        <v>0</v>
      </c>
      <c r="LEV20" s="300">
        <f t="shared" si="130"/>
        <v>0</v>
      </c>
      <c r="LEW20" s="300">
        <f t="shared" si="130"/>
        <v>0</v>
      </c>
      <c r="LEX20" s="300">
        <f t="shared" ref="LEX20:LHI20" si="131" xml:space="preserve"> IF( LEX18 = 1, $F10, 0 )</f>
        <v>0</v>
      </c>
      <c r="LEY20" s="300">
        <f t="shared" si="131"/>
        <v>0</v>
      </c>
      <c r="LEZ20" s="300">
        <f t="shared" si="131"/>
        <v>0</v>
      </c>
      <c r="LFA20" s="300">
        <f t="shared" si="131"/>
        <v>0</v>
      </c>
      <c r="LFB20" s="300">
        <f t="shared" si="131"/>
        <v>0</v>
      </c>
      <c r="LFC20" s="300">
        <f t="shared" si="131"/>
        <v>0</v>
      </c>
      <c r="LFD20" s="300">
        <f t="shared" si="131"/>
        <v>0</v>
      </c>
      <c r="LFE20" s="300">
        <f t="shared" si="131"/>
        <v>0</v>
      </c>
      <c r="LFF20" s="300">
        <f t="shared" si="131"/>
        <v>0</v>
      </c>
      <c r="LFG20" s="300">
        <f t="shared" si="131"/>
        <v>0</v>
      </c>
      <c r="LFH20" s="300">
        <f t="shared" si="131"/>
        <v>0</v>
      </c>
      <c r="LFI20" s="300">
        <f t="shared" si="131"/>
        <v>0</v>
      </c>
      <c r="LFJ20" s="300">
        <f t="shared" si="131"/>
        <v>0</v>
      </c>
      <c r="LFK20" s="300">
        <f t="shared" si="131"/>
        <v>0</v>
      </c>
      <c r="LFL20" s="300">
        <f t="shared" si="131"/>
        <v>0</v>
      </c>
      <c r="LFM20" s="300">
        <f t="shared" si="131"/>
        <v>0</v>
      </c>
      <c r="LFN20" s="300">
        <f t="shared" si="131"/>
        <v>0</v>
      </c>
      <c r="LFO20" s="300">
        <f t="shared" si="131"/>
        <v>0</v>
      </c>
      <c r="LFP20" s="300">
        <f t="shared" si="131"/>
        <v>0</v>
      </c>
      <c r="LFQ20" s="300">
        <f t="shared" si="131"/>
        <v>0</v>
      </c>
      <c r="LFR20" s="300">
        <f t="shared" si="131"/>
        <v>0</v>
      </c>
      <c r="LFS20" s="300">
        <f t="shared" si="131"/>
        <v>0</v>
      </c>
      <c r="LFT20" s="300">
        <f t="shared" si="131"/>
        <v>0</v>
      </c>
      <c r="LFU20" s="300">
        <f t="shared" si="131"/>
        <v>0</v>
      </c>
      <c r="LFV20" s="300">
        <f t="shared" si="131"/>
        <v>0</v>
      </c>
      <c r="LFW20" s="300">
        <f t="shared" si="131"/>
        <v>0</v>
      </c>
      <c r="LFX20" s="300">
        <f t="shared" si="131"/>
        <v>0</v>
      </c>
      <c r="LFY20" s="300">
        <f t="shared" si="131"/>
        <v>0</v>
      </c>
      <c r="LFZ20" s="300">
        <f t="shared" si="131"/>
        <v>0</v>
      </c>
      <c r="LGA20" s="300">
        <f t="shared" si="131"/>
        <v>0</v>
      </c>
      <c r="LGB20" s="300">
        <f t="shared" si="131"/>
        <v>0</v>
      </c>
      <c r="LGC20" s="300">
        <f t="shared" si="131"/>
        <v>0</v>
      </c>
      <c r="LGD20" s="300">
        <f t="shared" si="131"/>
        <v>0</v>
      </c>
      <c r="LGE20" s="300">
        <f t="shared" si="131"/>
        <v>0</v>
      </c>
      <c r="LGF20" s="300">
        <f t="shared" si="131"/>
        <v>0</v>
      </c>
      <c r="LGG20" s="300">
        <f t="shared" si="131"/>
        <v>0</v>
      </c>
      <c r="LGH20" s="300">
        <f t="shared" si="131"/>
        <v>0</v>
      </c>
      <c r="LGI20" s="300">
        <f t="shared" si="131"/>
        <v>0</v>
      </c>
      <c r="LGJ20" s="300">
        <f t="shared" si="131"/>
        <v>0</v>
      </c>
      <c r="LGK20" s="300">
        <f t="shared" si="131"/>
        <v>0</v>
      </c>
      <c r="LGL20" s="300">
        <f t="shared" si="131"/>
        <v>0</v>
      </c>
      <c r="LGM20" s="300">
        <f t="shared" si="131"/>
        <v>0</v>
      </c>
      <c r="LGN20" s="300">
        <f t="shared" si="131"/>
        <v>0</v>
      </c>
      <c r="LGO20" s="300">
        <f t="shared" si="131"/>
        <v>0</v>
      </c>
      <c r="LGP20" s="300">
        <f t="shared" si="131"/>
        <v>0</v>
      </c>
      <c r="LGQ20" s="300">
        <f t="shared" si="131"/>
        <v>0</v>
      </c>
      <c r="LGR20" s="300">
        <f t="shared" si="131"/>
        <v>0</v>
      </c>
      <c r="LGS20" s="300">
        <f t="shared" si="131"/>
        <v>0</v>
      </c>
      <c r="LGT20" s="300">
        <f t="shared" si="131"/>
        <v>0</v>
      </c>
      <c r="LGU20" s="300">
        <f t="shared" si="131"/>
        <v>0</v>
      </c>
      <c r="LGV20" s="300">
        <f t="shared" si="131"/>
        <v>0</v>
      </c>
      <c r="LGW20" s="300">
        <f t="shared" si="131"/>
        <v>0</v>
      </c>
      <c r="LGX20" s="300">
        <f t="shared" si="131"/>
        <v>0</v>
      </c>
      <c r="LGY20" s="300">
        <f t="shared" si="131"/>
        <v>0</v>
      </c>
      <c r="LGZ20" s="300">
        <f t="shared" si="131"/>
        <v>0</v>
      </c>
      <c r="LHA20" s="300">
        <f t="shared" si="131"/>
        <v>0</v>
      </c>
      <c r="LHB20" s="300">
        <f t="shared" si="131"/>
        <v>0</v>
      </c>
      <c r="LHC20" s="300">
        <f t="shared" si="131"/>
        <v>0</v>
      </c>
      <c r="LHD20" s="300">
        <f t="shared" si="131"/>
        <v>0</v>
      </c>
      <c r="LHE20" s="300">
        <f t="shared" si="131"/>
        <v>0</v>
      </c>
      <c r="LHF20" s="300">
        <f t="shared" si="131"/>
        <v>0</v>
      </c>
      <c r="LHG20" s="300">
        <f t="shared" si="131"/>
        <v>0</v>
      </c>
      <c r="LHH20" s="300">
        <f t="shared" si="131"/>
        <v>0</v>
      </c>
      <c r="LHI20" s="300">
        <f t="shared" si="131"/>
        <v>0</v>
      </c>
      <c r="LHJ20" s="300">
        <f t="shared" ref="LHJ20:LJU20" si="132" xml:space="preserve"> IF( LHJ18 = 1, $F10, 0 )</f>
        <v>0</v>
      </c>
      <c r="LHK20" s="300">
        <f t="shared" si="132"/>
        <v>0</v>
      </c>
      <c r="LHL20" s="300">
        <f t="shared" si="132"/>
        <v>0</v>
      </c>
      <c r="LHM20" s="300">
        <f t="shared" si="132"/>
        <v>0</v>
      </c>
      <c r="LHN20" s="300">
        <f t="shared" si="132"/>
        <v>0</v>
      </c>
      <c r="LHO20" s="300">
        <f t="shared" si="132"/>
        <v>0</v>
      </c>
      <c r="LHP20" s="300">
        <f t="shared" si="132"/>
        <v>0</v>
      </c>
      <c r="LHQ20" s="300">
        <f t="shared" si="132"/>
        <v>0</v>
      </c>
      <c r="LHR20" s="300">
        <f t="shared" si="132"/>
        <v>0</v>
      </c>
      <c r="LHS20" s="300">
        <f t="shared" si="132"/>
        <v>0</v>
      </c>
      <c r="LHT20" s="300">
        <f t="shared" si="132"/>
        <v>0</v>
      </c>
      <c r="LHU20" s="300">
        <f t="shared" si="132"/>
        <v>0</v>
      </c>
      <c r="LHV20" s="300">
        <f t="shared" si="132"/>
        <v>0</v>
      </c>
      <c r="LHW20" s="300">
        <f t="shared" si="132"/>
        <v>0</v>
      </c>
      <c r="LHX20" s="300">
        <f t="shared" si="132"/>
        <v>0</v>
      </c>
      <c r="LHY20" s="300">
        <f t="shared" si="132"/>
        <v>0</v>
      </c>
      <c r="LHZ20" s="300">
        <f t="shared" si="132"/>
        <v>0</v>
      </c>
      <c r="LIA20" s="300">
        <f t="shared" si="132"/>
        <v>0</v>
      </c>
      <c r="LIB20" s="300">
        <f t="shared" si="132"/>
        <v>0</v>
      </c>
      <c r="LIC20" s="300">
        <f t="shared" si="132"/>
        <v>0</v>
      </c>
      <c r="LID20" s="300">
        <f t="shared" si="132"/>
        <v>0</v>
      </c>
      <c r="LIE20" s="300">
        <f t="shared" si="132"/>
        <v>0</v>
      </c>
      <c r="LIF20" s="300">
        <f t="shared" si="132"/>
        <v>0</v>
      </c>
      <c r="LIG20" s="300">
        <f t="shared" si="132"/>
        <v>0</v>
      </c>
      <c r="LIH20" s="300">
        <f t="shared" si="132"/>
        <v>0</v>
      </c>
      <c r="LII20" s="300">
        <f t="shared" si="132"/>
        <v>0</v>
      </c>
      <c r="LIJ20" s="300">
        <f t="shared" si="132"/>
        <v>0</v>
      </c>
      <c r="LIK20" s="300">
        <f t="shared" si="132"/>
        <v>0</v>
      </c>
      <c r="LIL20" s="300">
        <f t="shared" si="132"/>
        <v>0</v>
      </c>
      <c r="LIM20" s="300">
        <f t="shared" si="132"/>
        <v>0</v>
      </c>
      <c r="LIN20" s="300">
        <f t="shared" si="132"/>
        <v>0</v>
      </c>
      <c r="LIO20" s="300">
        <f t="shared" si="132"/>
        <v>0</v>
      </c>
      <c r="LIP20" s="300">
        <f t="shared" si="132"/>
        <v>0</v>
      </c>
      <c r="LIQ20" s="300">
        <f t="shared" si="132"/>
        <v>0</v>
      </c>
      <c r="LIR20" s="300">
        <f t="shared" si="132"/>
        <v>0</v>
      </c>
      <c r="LIS20" s="300">
        <f t="shared" si="132"/>
        <v>0</v>
      </c>
      <c r="LIT20" s="300">
        <f t="shared" si="132"/>
        <v>0</v>
      </c>
      <c r="LIU20" s="300">
        <f t="shared" si="132"/>
        <v>0</v>
      </c>
      <c r="LIV20" s="300">
        <f t="shared" si="132"/>
        <v>0</v>
      </c>
      <c r="LIW20" s="300">
        <f t="shared" si="132"/>
        <v>0</v>
      </c>
      <c r="LIX20" s="300">
        <f t="shared" si="132"/>
        <v>0</v>
      </c>
      <c r="LIY20" s="300">
        <f t="shared" si="132"/>
        <v>0</v>
      </c>
      <c r="LIZ20" s="300">
        <f t="shared" si="132"/>
        <v>0</v>
      </c>
      <c r="LJA20" s="300">
        <f t="shared" si="132"/>
        <v>0</v>
      </c>
      <c r="LJB20" s="300">
        <f t="shared" si="132"/>
        <v>0</v>
      </c>
      <c r="LJC20" s="300">
        <f t="shared" si="132"/>
        <v>0</v>
      </c>
      <c r="LJD20" s="300">
        <f t="shared" si="132"/>
        <v>0</v>
      </c>
      <c r="LJE20" s="300">
        <f t="shared" si="132"/>
        <v>0</v>
      </c>
      <c r="LJF20" s="300">
        <f t="shared" si="132"/>
        <v>0</v>
      </c>
      <c r="LJG20" s="300">
        <f t="shared" si="132"/>
        <v>0</v>
      </c>
      <c r="LJH20" s="300">
        <f t="shared" si="132"/>
        <v>0</v>
      </c>
      <c r="LJI20" s="300">
        <f t="shared" si="132"/>
        <v>0</v>
      </c>
      <c r="LJJ20" s="300">
        <f t="shared" si="132"/>
        <v>0</v>
      </c>
      <c r="LJK20" s="300">
        <f t="shared" si="132"/>
        <v>0</v>
      </c>
      <c r="LJL20" s="300">
        <f t="shared" si="132"/>
        <v>0</v>
      </c>
      <c r="LJM20" s="300">
        <f t="shared" si="132"/>
        <v>0</v>
      </c>
      <c r="LJN20" s="300">
        <f t="shared" si="132"/>
        <v>0</v>
      </c>
      <c r="LJO20" s="300">
        <f t="shared" si="132"/>
        <v>0</v>
      </c>
      <c r="LJP20" s="300">
        <f t="shared" si="132"/>
        <v>0</v>
      </c>
      <c r="LJQ20" s="300">
        <f t="shared" si="132"/>
        <v>0</v>
      </c>
      <c r="LJR20" s="300">
        <f t="shared" si="132"/>
        <v>0</v>
      </c>
      <c r="LJS20" s="300">
        <f t="shared" si="132"/>
        <v>0</v>
      </c>
      <c r="LJT20" s="300">
        <f t="shared" si="132"/>
        <v>0</v>
      </c>
      <c r="LJU20" s="300">
        <f t="shared" si="132"/>
        <v>0</v>
      </c>
      <c r="LJV20" s="300">
        <f t="shared" ref="LJV20:LMG20" si="133" xml:space="preserve"> IF( LJV18 = 1, $F10, 0 )</f>
        <v>0</v>
      </c>
      <c r="LJW20" s="300">
        <f t="shared" si="133"/>
        <v>0</v>
      </c>
      <c r="LJX20" s="300">
        <f t="shared" si="133"/>
        <v>0</v>
      </c>
      <c r="LJY20" s="300">
        <f t="shared" si="133"/>
        <v>0</v>
      </c>
      <c r="LJZ20" s="300">
        <f t="shared" si="133"/>
        <v>0</v>
      </c>
      <c r="LKA20" s="300">
        <f t="shared" si="133"/>
        <v>0</v>
      </c>
      <c r="LKB20" s="300">
        <f t="shared" si="133"/>
        <v>0</v>
      </c>
      <c r="LKC20" s="300">
        <f t="shared" si="133"/>
        <v>0</v>
      </c>
      <c r="LKD20" s="300">
        <f t="shared" si="133"/>
        <v>0</v>
      </c>
      <c r="LKE20" s="300">
        <f t="shared" si="133"/>
        <v>0</v>
      </c>
      <c r="LKF20" s="300">
        <f t="shared" si="133"/>
        <v>0</v>
      </c>
      <c r="LKG20" s="300">
        <f t="shared" si="133"/>
        <v>0</v>
      </c>
      <c r="LKH20" s="300">
        <f t="shared" si="133"/>
        <v>0</v>
      </c>
      <c r="LKI20" s="300">
        <f t="shared" si="133"/>
        <v>0</v>
      </c>
      <c r="LKJ20" s="300">
        <f t="shared" si="133"/>
        <v>0</v>
      </c>
      <c r="LKK20" s="300">
        <f t="shared" si="133"/>
        <v>0</v>
      </c>
      <c r="LKL20" s="300">
        <f t="shared" si="133"/>
        <v>0</v>
      </c>
      <c r="LKM20" s="300">
        <f t="shared" si="133"/>
        <v>0</v>
      </c>
      <c r="LKN20" s="300">
        <f t="shared" si="133"/>
        <v>0</v>
      </c>
      <c r="LKO20" s="300">
        <f t="shared" si="133"/>
        <v>0</v>
      </c>
      <c r="LKP20" s="300">
        <f t="shared" si="133"/>
        <v>0</v>
      </c>
      <c r="LKQ20" s="300">
        <f t="shared" si="133"/>
        <v>0</v>
      </c>
      <c r="LKR20" s="300">
        <f t="shared" si="133"/>
        <v>0</v>
      </c>
      <c r="LKS20" s="300">
        <f t="shared" si="133"/>
        <v>0</v>
      </c>
      <c r="LKT20" s="300">
        <f t="shared" si="133"/>
        <v>0</v>
      </c>
      <c r="LKU20" s="300">
        <f t="shared" si="133"/>
        <v>0</v>
      </c>
      <c r="LKV20" s="300">
        <f t="shared" si="133"/>
        <v>0</v>
      </c>
      <c r="LKW20" s="300">
        <f t="shared" si="133"/>
        <v>0</v>
      </c>
      <c r="LKX20" s="300">
        <f t="shared" si="133"/>
        <v>0</v>
      </c>
      <c r="LKY20" s="300">
        <f t="shared" si="133"/>
        <v>0</v>
      </c>
      <c r="LKZ20" s="300">
        <f t="shared" si="133"/>
        <v>0</v>
      </c>
      <c r="LLA20" s="300">
        <f t="shared" si="133"/>
        <v>0</v>
      </c>
      <c r="LLB20" s="300">
        <f t="shared" si="133"/>
        <v>0</v>
      </c>
      <c r="LLC20" s="300">
        <f t="shared" si="133"/>
        <v>0</v>
      </c>
      <c r="LLD20" s="300">
        <f t="shared" si="133"/>
        <v>0</v>
      </c>
      <c r="LLE20" s="300">
        <f t="shared" si="133"/>
        <v>0</v>
      </c>
      <c r="LLF20" s="300">
        <f t="shared" si="133"/>
        <v>0</v>
      </c>
      <c r="LLG20" s="300">
        <f t="shared" si="133"/>
        <v>0</v>
      </c>
      <c r="LLH20" s="300">
        <f t="shared" si="133"/>
        <v>0</v>
      </c>
      <c r="LLI20" s="300">
        <f t="shared" si="133"/>
        <v>0</v>
      </c>
      <c r="LLJ20" s="300">
        <f t="shared" si="133"/>
        <v>0</v>
      </c>
      <c r="LLK20" s="300">
        <f t="shared" si="133"/>
        <v>0</v>
      </c>
      <c r="LLL20" s="300">
        <f t="shared" si="133"/>
        <v>0</v>
      </c>
      <c r="LLM20" s="300">
        <f t="shared" si="133"/>
        <v>0</v>
      </c>
      <c r="LLN20" s="300">
        <f t="shared" si="133"/>
        <v>0</v>
      </c>
      <c r="LLO20" s="300">
        <f t="shared" si="133"/>
        <v>0</v>
      </c>
      <c r="LLP20" s="300">
        <f t="shared" si="133"/>
        <v>0</v>
      </c>
      <c r="LLQ20" s="300">
        <f t="shared" si="133"/>
        <v>0</v>
      </c>
      <c r="LLR20" s="300">
        <f t="shared" si="133"/>
        <v>0</v>
      </c>
      <c r="LLS20" s="300">
        <f t="shared" si="133"/>
        <v>0</v>
      </c>
      <c r="LLT20" s="300">
        <f t="shared" si="133"/>
        <v>0</v>
      </c>
      <c r="LLU20" s="300">
        <f t="shared" si="133"/>
        <v>0</v>
      </c>
      <c r="LLV20" s="300">
        <f t="shared" si="133"/>
        <v>0</v>
      </c>
      <c r="LLW20" s="300">
        <f t="shared" si="133"/>
        <v>0</v>
      </c>
      <c r="LLX20" s="300">
        <f t="shared" si="133"/>
        <v>0</v>
      </c>
      <c r="LLY20" s="300">
        <f t="shared" si="133"/>
        <v>0</v>
      </c>
      <c r="LLZ20" s="300">
        <f t="shared" si="133"/>
        <v>0</v>
      </c>
      <c r="LMA20" s="300">
        <f t="shared" si="133"/>
        <v>0</v>
      </c>
      <c r="LMB20" s="300">
        <f t="shared" si="133"/>
        <v>0</v>
      </c>
      <c r="LMC20" s="300">
        <f t="shared" si="133"/>
        <v>0</v>
      </c>
      <c r="LMD20" s="300">
        <f t="shared" si="133"/>
        <v>0</v>
      </c>
      <c r="LME20" s="300">
        <f t="shared" si="133"/>
        <v>0</v>
      </c>
      <c r="LMF20" s="300">
        <f t="shared" si="133"/>
        <v>0</v>
      </c>
      <c r="LMG20" s="300">
        <f t="shared" si="133"/>
        <v>0</v>
      </c>
      <c r="LMH20" s="300">
        <f t="shared" ref="LMH20:LOS20" si="134" xml:space="preserve"> IF( LMH18 = 1, $F10, 0 )</f>
        <v>0</v>
      </c>
      <c r="LMI20" s="300">
        <f t="shared" si="134"/>
        <v>0</v>
      </c>
      <c r="LMJ20" s="300">
        <f t="shared" si="134"/>
        <v>0</v>
      </c>
      <c r="LMK20" s="300">
        <f t="shared" si="134"/>
        <v>0</v>
      </c>
      <c r="LML20" s="300">
        <f t="shared" si="134"/>
        <v>0</v>
      </c>
      <c r="LMM20" s="300">
        <f t="shared" si="134"/>
        <v>0</v>
      </c>
      <c r="LMN20" s="300">
        <f t="shared" si="134"/>
        <v>0</v>
      </c>
      <c r="LMO20" s="300">
        <f t="shared" si="134"/>
        <v>0</v>
      </c>
      <c r="LMP20" s="300">
        <f t="shared" si="134"/>
        <v>0</v>
      </c>
      <c r="LMQ20" s="300">
        <f t="shared" si="134"/>
        <v>0</v>
      </c>
      <c r="LMR20" s="300">
        <f t="shared" si="134"/>
        <v>0</v>
      </c>
      <c r="LMS20" s="300">
        <f t="shared" si="134"/>
        <v>0</v>
      </c>
      <c r="LMT20" s="300">
        <f t="shared" si="134"/>
        <v>0</v>
      </c>
      <c r="LMU20" s="300">
        <f t="shared" si="134"/>
        <v>0</v>
      </c>
      <c r="LMV20" s="300">
        <f t="shared" si="134"/>
        <v>0</v>
      </c>
      <c r="LMW20" s="300">
        <f t="shared" si="134"/>
        <v>0</v>
      </c>
      <c r="LMX20" s="300">
        <f t="shared" si="134"/>
        <v>0</v>
      </c>
      <c r="LMY20" s="300">
        <f t="shared" si="134"/>
        <v>0</v>
      </c>
      <c r="LMZ20" s="300">
        <f t="shared" si="134"/>
        <v>0</v>
      </c>
      <c r="LNA20" s="300">
        <f t="shared" si="134"/>
        <v>0</v>
      </c>
      <c r="LNB20" s="300">
        <f t="shared" si="134"/>
        <v>0</v>
      </c>
      <c r="LNC20" s="300">
        <f t="shared" si="134"/>
        <v>0</v>
      </c>
      <c r="LND20" s="300">
        <f t="shared" si="134"/>
        <v>0</v>
      </c>
      <c r="LNE20" s="300">
        <f t="shared" si="134"/>
        <v>0</v>
      </c>
      <c r="LNF20" s="300">
        <f t="shared" si="134"/>
        <v>0</v>
      </c>
      <c r="LNG20" s="300">
        <f t="shared" si="134"/>
        <v>0</v>
      </c>
      <c r="LNH20" s="300">
        <f t="shared" si="134"/>
        <v>0</v>
      </c>
      <c r="LNI20" s="300">
        <f t="shared" si="134"/>
        <v>0</v>
      </c>
      <c r="LNJ20" s="300">
        <f t="shared" si="134"/>
        <v>0</v>
      </c>
      <c r="LNK20" s="300">
        <f t="shared" si="134"/>
        <v>0</v>
      </c>
      <c r="LNL20" s="300">
        <f t="shared" si="134"/>
        <v>0</v>
      </c>
      <c r="LNM20" s="300">
        <f t="shared" si="134"/>
        <v>0</v>
      </c>
      <c r="LNN20" s="300">
        <f t="shared" si="134"/>
        <v>0</v>
      </c>
      <c r="LNO20" s="300">
        <f t="shared" si="134"/>
        <v>0</v>
      </c>
      <c r="LNP20" s="300">
        <f t="shared" si="134"/>
        <v>0</v>
      </c>
      <c r="LNQ20" s="300">
        <f t="shared" si="134"/>
        <v>0</v>
      </c>
      <c r="LNR20" s="300">
        <f t="shared" si="134"/>
        <v>0</v>
      </c>
      <c r="LNS20" s="300">
        <f t="shared" si="134"/>
        <v>0</v>
      </c>
      <c r="LNT20" s="300">
        <f t="shared" si="134"/>
        <v>0</v>
      </c>
      <c r="LNU20" s="300">
        <f t="shared" si="134"/>
        <v>0</v>
      </c>
      <c r="LNV20" s="300">
        <f t="shared" si="134"/>
        <v>0</v>
      </c>
      <c r="LNW20" s="300">
        <f t="shared" si="134"/>
        <v>0</v>
      </c>
      <c r="LNX20" s="300">
        <f t="shared" si="134"/>
        <v>0</v>
      </c>
      <c r="LNY20" s="300">
        <f t="shared" si="134"/>
        <v>0</v>
      </c>
      <c r="LNZ20" s="300">
        <f t="shared" si="134"/>
        <v>0</v>
      </c>
      <c r="LOA20" s="300">
        <f t="shared" si="134"/>
        <v>0</v>
      </c>
      <c r="LOB20" s="300">
        <f t="shared" si="134"/>
        <v>0</v>
      </c>
      <c r="LOC20" s="300">
        <f t="shared" si="134"/>
        <v>0</v>
      </c>
      <c r="LOD20" s="300">
        <f t="shared" si="134"/>
        <v>0</v>
      </c>
      <c r="LOE20" s="300">
        <f t="shared" si="134"/>
        <v>0</v>
      </c>
      <c r="LOF20" s="300">
        <f t="shared" si="134"/>
        <v>0</v>
      </c>
      <c r="LOG20" s="300">
        <f t="shared" si="134"/>
        <v>0</v>
      </c>
      <c r="LOH20" s="300">
        <f t="shared" si="134"/>
        <v>0</v>
      </c>
      <c r="LOI20" s="300">
        <f t="shared" si="134"/>
        <v>0</v>
      </c>
      <c r="LOJ20" s="300">
        <f t="shared" si="134"/>
        <v>0</v>
      </c>
      <c r="LOK20" s="300">
        <f t="shared" si="134"/>
        <v>0</v>
      </c>
      <c r="LOL20" s="300">
        <f t="shared" si="134"/>
        <v>0</v>
      </c>
      <c r="LOM20" s="300">
        <f t="shared" si="134"/>
        <v>0</v>
      </c>
      <c r="LON20" s="300">
        <f t="shared" si="134"/>
        <v>0</v>
      </c>
      <c r="LOO20" s="300">
        <f t="shared" si="134"/>
        <v>0</v>
      </c>
      <c r="LOP20" s="300">
        <f t="shared" si="134"/>
        <v>0</v>
      </c>
      <c r="LOQ20" s="300">
        <f t="shared" si="134"/>
        <v>0</v>
      </c>
      <c r="LOR20" s="300">
        <f t="shared" si="134"/>
        <v>0</v>
      </c>
      <c r="LOS20" s="300">
        <f t="shared" si="134"/>
        <v>0</v>
      </c>
      <c r="LOT20" s="300">
        <f t="shared" ref="LOT20:LRE20" si="135" xml:space="preserve"> IF( LOT18 = 1, $F10, 0 )</f>
        <v>0</v>
      </c>
      <c r="LOU20" s="300">
        <f t="shared" si="135"/>
        <v>0</v>
      </c>
      <c r="LOV20" s="300">
        <f t="shared" si="135"/>
        <v>0</v>
      </c>
      <c r="LOW20" s="300">
        <f t="shared" si="135"/>
        <v>0</v>
      </c>
      <c r="LOX20" s="300">
        <f t="shared" si="135"/>
        <v>0</v>
      </c>
      <c r="LOY20" s="300">
        <f t="shared" si="135"/>
        <v>0</v>
      </c>
      <c r="LOZ20" s="300">
        <f t="shared" si="135"/>
        <v>0</v>
      </c>
      <c r="LPA20" s="300">
        <f t="shared" si="135"/>
        <v>0</v>
      </c>
      <c r="LPB20" s="300">
        <f t="shared" si="135"/>
        <v>0</v>
      </c>
      <c r="LPC20" s="300">
        <f t="shared" si="135"/>
        <v>0</v>
      </c>
      <c r="LPD20" s="300">
        <f t="shared" si="135"/>
        <v>0</v>
      </c>
      <c r="LPE20" s="300">
        <f t="shared" si="135"/>
        <v>0</v>
      </c>
      <c r="LPF20" s="300">
        <f t="shared" si="135"/>
        <v>0</v>
      </c>
      <c r="LPG20" s="300">
        <f t="shared" si="135"/>
        <v>0</v>
      </c>
      <c r="LPH20" s="300">
        <f t="shared" si="135"/>
        <v>0</v>
      </c>
      <c r="LPI20" s="300">
        <f t="shared" si="135"/>
        <v>0</v>
      </c>
      <c r="LPJ20" s="300">
        <f t="shared" si="135"/>
        <v>0</v>
      </c>
      <c r="LPK20" s="300">
        <f t="shared" si="135"/>
        <v>0</v>
      </c>
      <c r="LPL20" s="300">
        <f t="shared" si="135"/>
        <v>0</v>
      </c>
      <c r="LPM20" s="300">
        <f t="shared" si="135"/>
        <v>0</v>
      </c>
      <c r="LPN20" s="300">
        <f t="shared" si="135"/>
        <v>0</v>
      </c>
      <c r="LPO20" s="300">
        <f t="shared" si="135"/>
        <v>0</v>
      </c>
      <c r="LPP20" s="300">
        <f t="shared" si="135"/>
        <v>0</v>
      </c>
      <c r="LPQ20" s="300">
        <f t="shared" si="135"/>
        <v>0</v>
      </c>
      <c r="LPR20" s="300">
        <f t="shared" si="135"/>
        <v>0</v>
      </c>
      <c r="LPS20" s="300">
        <f t="shared" si="135"/>
        <v>0</v>
      </c>
      <c r="LPT20" s="300">
        <f t="shared" si="135"/>
        <v>0</v>
      </c>
      <c r="LPU20" s="300">
        <f t="shared" si="135"/>
        <v>0</v>
      </c>
      <c r="LPV20" s="300">
        <f t="shared" si="135"/>
        <v>0</v>
      </c>
      <c r="LPW20" s="300">
        <f t="shared" si="135"/>
        <v>0</v>
      </c>
      <c r="LPX20" s="300">
        <f t="shared" si="135"/>
        <v>0</v>
      </c>
      <c r="LPY20" s="300">
        <f t="shared" si="135"/>
        <v>0</v>
      </c>
      <c r="LPZ20" s="300">
        <f t="shared" si="135"/>
        <v>0</v>
      </c>
      <c r="LQA20" s="300">
        <f t="shared" si="135"/>
        <v>0</v>
      </c>
      <c r="LQB20" s="300">
        <f t="shared" si="135"/>
        <v>0</v>
      </c>
      <c r="LQC20" s="300">
        <f t="shared" si="135"/>
        <v>0</v>
      </c>
      <c r="LQD20" s="300">
        <f t="shared" si="135"/>
        <v>0</v>
      </c>
      <c r="LQE20" s="300">
        <f t="shared" si="135"/>
        <v>0</v>
      </c>
      <c r="LQF20" s="300">
        <f t="shared" si="135"/>
        <v>0</v>
      </c>
      <c r="LQG20" s="300">
        <f t="shared" si="135"/>
        <v>0</v>
      </c>
      <c r="LQH20" s="300">
        <f t="shared" si="135"/>
        <v>0</v>
      </c>
      <c r="LQI20" s="300">
        <f t="shared" si="135"/>
        <v>0</v>
      </c>
      <c r="LQJ20" s="300">
        <f t="shared" si="135"/>
        <v>0</v>
      </c>
      <c r="LQK20" s="300">
        <f t="shared" si="135"/>
        <v>0</v>
      </c>
      <c r="LQL20" s="300">
        <f t="shared" si="135"/>
        <v>0</v>
      </c>
      <c r="LQM20" s="300">
        <f t="shared" si="135"/>
        <v>0</v>
      </c>
      <c r="LQN20" s="300">
        <f t="shared" si="135"/>
        <v>0</v>
      </c>
      <c r="LQO20" s="300">
        <f t="shared" si="135"/>
        <v>0</v>
      </c>
      <c r="LQP20" s="300">
        <f t="shared" si="135"/>
        <v>0</v>
      </c>
      <c r="LQQ20" s="300">
        <f t="shared" si="135"/>
        <v>0</v>
      </c>
      <c r="LQR20" s="300">
        <f t="shared" si="135"/>
        <v>0</v>
      </c>
      <c r="LQS20" s="300">
        <f t="shared" si="135"/>
        <v>0</v>
      </c>
      <c r="LQT20" s="300">
        <f t="shared" si="135"/>
        <v>0</v>
      </c>
      <c r="LQU20" s="300">
        <f t="shared" si="135"/>
        <v>0</v>
      </c>
      <c r="LQV20" s="300">
        <f t="shared" si="135"/>
        <v>0</v>
      </c>
      <c r="LQW20" s="300">
        <f t="shared" si="135"/>
        <v>0</v>
      </c>
      <c r="LQX20" s="300">
        <f t="shared" si="135"/>
        <v>0</v>
      </c>
      <c r="LQY20" s="300">
        <f t="shared" si="135"/>
        <v>0</v>
      </c>
      <c r="LQZ20" s="300">
        <f t="shared" si="135"/>
        <v>0</v>
      </c>
      <c r="LRA20" s="300">
        <f t="shared" si="135"/>
        <v>0</v>
      </c>
      <c r="LRB20" s="300">
        <f t="shared" si="135"/>
        <v>0</v>
      </c>
      <c r="LRC20" s="300">
        <f t="shared" si="135"/>
        <v>0</v>
      </c>
      <c r="LRD20" s="300">
        <f t="shared" si="135"/>
        <v>0</v>
      </c>
      <c r="LRE20" s="300">
        <f t="shared" si="135"/>
        <v>0</v>
      </c>
      <c r="LRF20" s="300">
        <f t="shared" ref="LRF20:LTQ20" si="136" xml:space="preserve"> IF( LRF18 = 1, $F10, 0 )</f>
        <v>0</v>
      </c>
      <c r="LRG20" s="300">
        <f t="shared" si="136"/>
        <v>0</v>
      </c>
      <c r="LRH20" s="300">
        <f t="shared" si="136"/>
        <v>0</v>
      </c>
      <c r="LRI20" s="300">
        <f t="shared" si="136"/>
        <v>0</v>
      </c>
      <c r="LRJ20" s="300">
        <f t="shared" si="136"/>
        <v>0</v>
      </c>
      <c r="LRK20" s="300">
        <f t="shared" si="136"/>
        <v>0</v>
      </c>
      <c r="LRL20" s="300">
        <f t="shared" si="136"/>
        <v>0</v>
      </c>
      <c r="LRM20" s="300">
        <f t="shared" si="136"/>
        <v>0</v>
      </c>
      <c r="LRN20" s="300">
        <f t="shared" si="136"/>
        <v>0</v>
      </c>
      <c r="LRO20" s="300">
        <f t="shared" si="136"/>
        <v>0</v>
      </c>
      <c r="LRP20" s="300">
        <f t="shared" si="136"/>
        <v>0</v>
      </c>
      <c r="LRQ20" s="300">
        <f t="shared" si="136"/>
        <v>0</v>
      </c>
      <c r="LRR20" s="300">
        <f t="shared" si="136"/>
        <v>0</v>
      </c>
      <c r="LRS20" s="300">
        <f t="shared" si="136"/>
        <v>0</v>
      </c>
      <c r="LRT20" s="300">
        <f t="shared" si="136"/>
        <v>0</v>
      </c>
      <c r="LRU20" s="300">
        <f t="shared" si="136"/>
        <v>0</v>
      </c>
      <c r="LRV20" s="300">
        <f t="shared" si="136"/>
        <v>0</v>
      </c>
      <c r="LRW20" s="300">
        <f t="shared" si="136"/>
        <v>0</v>
      </c>
      <c r="LRX20" s="300">
        <f t="shared" si="136"/>
        <v>0</v>
      </c>
      <c r="LRY20" s="300">
        <f t="shared" si="136"/>
        <v>0</v>
      </c>
      <c r="LRZ20" s="300">
        <f t="shared" si="136"/>
        <v>0</v>
      </c>
      <c r="LSA20" s="300">
        <f t="shared" si="136"/>
        <v>0</v>
      </c>
      <c r="LSB20" s="300">
        <f t="shared" si="136"/>
        <v>0</v>
      </c>
      <c r="LSC20" s="300">
        <f t="shared" si="136"/>
        <v>0</v>
      </c>
      <c r="LSD20" s="300">
        <f t="shared" si="136"/>
        <v>0</v>
      </c>
      <c r="LSE20" s="300">
        <f t="shared" si="136"/>
        <v>0</v>
      </c>
      <c r="LSF20" s="300">
        <f t="shared" si="136"/>
        <v>0</v>
      </c>
      <c r="LSG20" s="300">
        <f t="shared" si="136"/>
        <v>0</v>
      </c>
      <c r="LSH20" s="300">
        <f t="shared" si="136"/>
        <v>0</v>
      </c>
      <c r="LSI20" s="300">
        <f t="shared" si="136"/>
        <v>0</v>
      </c>
      <c r="LSJ20" s="300">
        <f t="shared" si="136"/>
        <v>0</v>
      </c>
      <c r="LSK20" s="300">
        <f t="shared" si="136"/>
        <v>0</v>
      </c>
      <c r="LSL20" s="300">
        <f t="shared" si="136"/>
        <v>0</v>
      </c>
      <c r="LSM20" s="300">
        <f t="shared" si="136"/>
        <v>0</v>
      </c>
      <c r="LSN20" s="300">
        <f t="shared" si="136"/>
        <v>0</v>
      </c>
      <c r="LSO20" s="300">
        <f t="shared" si="136"/>
        <v>0</v>
      </c>
      <c r="LSP20" s="300">
        <f t="shared" si="136"/>
        <v>0</v>
      </c>
      <c r="LSQ20" s="300">
        <f t="shared" si="136"/>
        <v>0</v>
      </c>
      <c r="LSR20" s="300">
        <f t="shared" si="136"/>
        <v>0</v>
      </c>
      <c r="LSS20" s="300">
        <f t="shared" si="136"/>
        <v>0</v>
      </c>
      <c r="LST20" s="300">
        <f t="shared" si="136"/>
        <v>0</v>
      </c>
      <c r="LSU20" s="300">
        <f t="shared" si="136"/>
        <v>0</v>
      </c>
      <c r="LSV20" s="300">
        <f t="shared" si="136"/>
        <v>0</v>
      </c>
      <c r="LSW20" s="300">
        <f t="shared" si="136"/>
        <v>0</v>
      </c>
      <c r="LSX20" s="300">
        <f t="shared" si="136"/>
        <v>0</v>
      </c>
      <c r="LSY20" s="300">
        <f t="shared" si="136"/>
        <v>0</v>
      </c>
      <c r="LSZ20" s="300">
        <f t="shared" si="136"/>
        <v>0</v>
      </c>
      <c r="LTA20" s="300">
        <f t="shared" si="136"/>
        <v>0</v>
      </c>
      <c r="LTB20" s="300">
        <f t="shared" si="136"/>
        <v>0</v>
      </c>
      <c r="LTC20" s="300">
        <f t="shared" si="136"/>
        <v>0</v>
      </c>
      <c r="LTD20" s="300">
        <f t="shared" si="136"/>
        <v>0</v>
      </c>
      <c r="LTE20" s="300">
        <f t="shared" si="136"/>
        <v>0</v>
      </c>
      <c r="LTF20" s="300">
        <f t="shared" si="136"/>
        <v>0</v>
      </c>
      <c r="LTG20" s="300">
        <f t="shared" si="136"/>
        <v>0</v>
      </c>
      <c r="LTH20" s="300">
        <f t="shared" si="136"/>
        <v>0</v>
      </c>
      <c r="LTI20" s="300">
        <f t="shared" si="136"/>
        <v>0</v>
      </c>
      <c r="LTJ20" s="300">
        <f t="shared" si="136"/>
        <v>0</v>
      </c>
      <c r="LTK20" s="300">
        <f t="shared" si="136"/>
        <v>0</v>
      </c>
      <c r="LTL20" s="300">
        <f t="shared" si="136"/>
        <v>0</v>
      </c>
      <c r="LTM20" s="300">
        <f t="shared" si="136"/>
        <v>0</v>
      </c>
      <c r="LTN20" s="300">
        <f t="shared" si="136"/>
        <v>0</v>
      </c>
      <c r="LTO20" s="300">
        <f t="shared" si="136"/>
        <v>0</v>
      </c>
      <c r="LTP20" s="300">
        <f t="shared" si="136"/>
        <v>0</v>
      </c>
      <c r="LTQ20" s="300">
        <f t="shared" si="136"/>
        <v>0</v>
      </c>
      <c r="LTR20" s="300">
        <f t="shared" ref="LTR20:LWC20" si="137" xml:space="preserve"> IF( LTR18 = 1, $F10, 0 )</f>
        <v>0</v>
      </c>
      <c r="LTS20" s="300">
        <f t="shared" si="137"/>
        <v>0</v>
      </c>
      <c r="LTT20" s="300">
        <f t="shared" si="137"/>
        <v>0</v>
      </c>
      <c r="LTU20" s="300">
        <f t="shared" si="137"/>
        <v>0</v>
      </c>
      <c r="LTV20" s="300">
        <f t="shared" si="137"/>
        <v>0</v>
      </c>
      <c r="LTW20" s="300">
        <f t="shared" si="137"/>
        <v>0</v>
      </c>
      <c r="LTX20" s="300">
        <f t="shared" si="137"/>
        <v>0</v>
      </c>
      <c r="LTY20" s="300">
        <f t="shared" si="137"/>
        <v>0</v>
      </c>
      <c r="LTZ20" s="300">
        <f t="shared" si="137"/>
        <v>0</v>
      </c>
      <c r="LUA20" s="300">
        <f t="shared" si="137"/>
        <v>0</v>
      </c>
      <c r="LUB20" s="300">
        <f t="shared" si="137"/>
        <v>0</v>
      </c>
      <c r="LUC20" s="300">
        <f t="shared" si="137"/>
        <v>0</v>
      </c>
      <c r="LUD20" s="300">
        <f t="shared" si="137"/>
        <v>0</v>
      </c>
      <c r="LUE20" s="300">
        <f t="shared" si="137"/>
        <v>0</v>
      </c>
      <c r="LUF20" s="300">
        <f t="shared" si="137"/>
        <v>0</v>
      </c>
      <c r="LUG20" s="300">
        <f t="shared" si="137"/>
        <v>0</v>
      </c>
      <c r="LUH20" s="300">
        <f t="shared" si="137"/>
        <v>0</v>
      </c>
      <c r="LUI20" s="300">
        <f t="shared" si="137"/>
        <v>0</v>
      </c>
      <c r="LUJ20" s="300">
        <f t="shared" si="137"/>
        <v>0</v>
      </c>
      <c r="LUK20" s="300">
        <f t="shared" si="137"/>
        <v>0</v>
      </c>
      <c r="LUL20" s="300">
        <f t="shared" si="137"/>
        <v>0</v>
      </c>
      <c r="LUM20" s="300">
        <f t="shared" si="137"/>
        <v>0</v>
      </c>
      <c r="LUN20" s="300">
        <f t="shared" si="137"/>
        <v>0</v>
      </c>
      <c r="LUO20" s="300">
        <f t="shared" si="137"/>
        <v>0</v>
      </c>
      <c r="LUP20" s="300">
        <f t="shared" si="137"/>
        <v>0</v>
      </c>
      <c r="LUQ20" s="300">
        <f t="shared" si="137"/>
        <v>0</v>
      </c>
      <c r="LUR20" s="300">
        <f t="shared" si="137"/>
        <v>0</v>
      </c>
      <c r="LUS20" s="300">
        <f t="shared" si="137"/>
        <v>0</v>
      </c>
      <c r="LUT20" s="300">
        <f t="shared" si="137"/>
        <v>0</v>
      </c>
      <c r="LUU20" s="300">
        <f t="shared" si="137"/>
        <v>0</v>
      </c>
      <c r="LUV20" s="300">
        <f t="shared" si="137"/>
        <v>0</v>
      </c>
      <c r="LUW20" s="300">
        <f t="shared" si="137"/>
        <v>0</v>
      </c>
      <c r="LUX20" s="300">
        <f t="shared" si="137"/>
        <v>0</v>
      </c>
      <c r="LUY20" s="300">
        <f t="shared" si="137"/>
        <v>0</v>
      </c>
      <c r="LUZ20" s="300">
        <f t="shared" si="137"/>
        <v>0</v>
      </c>
      <c r="LVA20" s="300">
        <f t="shared" si="137"/>
        <v>0</v>
      </c>
      <c r="LVB20" s="300">
        <f t="shared" si="137"/>
        <v>0</v>
      </c>
      <c r="LVC20" s="300">
        <f t="shared" si="137"/>
        <v>0</v>
      </c>
      <c r="LVD20" s="300">
        <f t="shared" si="137"/>
        <v>0</v>
      </c>
      <c r="LVE20" s="300">
        <f t="shared" si="137"/>
        <v>0</v>
      </c>
      <c r="LVF20" s="300">
        <f t="shared" si="137"/>
        <v>0</v>
      </c>
      <c r="LVG20" s="300">
        <f t="shared" si="137"/>
        <v>0</v>
      </c>
      <c r="LVH20" s="300">
        <f t="shared" si="137"/>
        <v>0</v>
      </c>
      <c r="LVI20" s="300">
        <f t="shared" si="137"/>
        <v>0</v>
      </c>
      <c r="LVJ20" s="300">
        <f t="shared" si="137"/>
        <v>0</v>
      </c>
      <c r="LVK20" s="300">
        <f t="shared" si="137"/>
        <v>0</v>
      </c>
      <c r="LVL20" s="300">
        <f t="shared" si="137"/>
        <v>0</v>
      </c>
      <c r="LVM20" s="300">
        <f t="shared" si="137"/>
        <v>0</v>
      </c>
      <c r="LVN20" s="300">
        <f t="shared" si="137"/>
        <v>0</v>
      </c>
      <c r="LVO20" s="300">
        <f t="shared" si="137"/>
        <v>0</v>
      </c>
      <c r="LVP20" s="300">
        <f t="shared" si="137"/>
        <v>0</v>
      </c>
      <c r="LVQ20" s="300">
        <f t="shared" si="137"/>
        <v>0</v>
      </c>
      <c r="LVR20" s="300">
        <f t="shared" si="137"/>
        <v>0</v>
      </c>
      <c r="LVS20" s="300">
        <f t="shared" si="137"/>
        <v>0</v>
      </c>
      <c r="LVT20" s="300">
        <f t="shared" si="137"/>
        <v>0</v>
      </c>
      <c r="LVU20" s="300">
        <f t="shared" si="137"/>
        <v>0</v>
      </c>
      <c r="LVV20" s="300">
        <f t="shared" si="137"/>
        <v>0</v>
      </c>
      <c r="LVW20" s="300">
        <f t="shared" si="137"/>
        <v>0</v>
      </c>
      <c r="LVX20" s="300">
        <f t="shared" si="137"/>
        <v>0</v>
      </c>
      <c r="LVY20" s="300">
        <f t="shared" si="137"/>
        <v>0</v>
      </c>
      <c r="LVZ20" s="300">
        <f t="shared" si="137"/>
        <v>0</v>
      </c>
      <c r="LWA20" s="300">
        <f t="shared" si="137"/>
        <v>0</v>
      </c>
      <c r="LWB20" s="300">
        <f t="shared" si="137"/>
        <v>0</v>
      </c>
      <c r="LWC20" s="300">
        <f t="shared" si="137"/>
        <v>0</v>
      </c>
      <c r="LWD20" s="300">
        <f t="shared" ref="LWD20:LYO20" si="138" xml:space="preserve"> IF( LWD18 = 1, $F10, 0 )</f>
        <v>0</v>
      </c>
      <c r="LWE20" s="300">
        <f t="shared" si="138"/>
        <v>0</v>
      </c>
      <c r="LWF20" s="300">
        <f t="shared" si="138"/>
        <v>0</v>
      </c>
      <c r="LWG20" s="300">
        <f t="shared" si="138"/>
        <v>0</v>
      </c>
      <c r="LWH20" s="300">
        <f t="shared" si="138"/>
        <v>0</v>
      </c>
      <c r="LWI20" s="300">
        <f t="shared" si="138"/>
        <v>0</v>
      </c>
      <c r="LWJ20" s="300">
        <f t="shared" si="138"/>
        <v>0</v>
      </c>
      <c r="LWK20" s="300">
        <f t="shared" si="138"/>
        <v>0</v>
      </c>
      <c r="LWL20" s="300">
        <f t="shared" si="138"/>
        <v>0</v>
      </c>
      <c r="LWM20" s="300">
        <f t="shared" si="138"/>
        <v>0</v>
      </c>
      <c r="LWN20" s="300">
        <f t="shared" si="138"/>
        <v>0</v>
      </c>
      <c r="LWO20" s="300">
        <f t="shared" si="138"/>
        <v>0</v>
      </c>
      <c r="LWP20" s="300">
        <f t="shared" si="138"/>
        <v>0</v>
      </c>
      <c r="LWQ20" s="300">
        <f t="shared" si="138"/>
        <v>0</v>
      </c>
      <c r="LWR20" s="300">
        <f t="shared" si="138"/>
        <v>0</v>
      </c>
      <c r="LWS20" s="300">
        <f t="shared" si="138"/>
        <v>0</v>
      </c>
      <c r="LWT20" s="300">
        <f t="shared" si="138"/>
        <v>0</v>
      </c>
      <c r="LWU20" s="300">
        <f t="shared" si="138"/>
        <v>0</v>
      </c>
      <c r="LWV20" s="300">
        <f t="shared" si="138"/>
        <v>0</v>
      </c>
      <c r="LWW20" s="300">
        <f t="shared" si="138"/>
        <v>0</v>
      </c>
      <c r="LWX20" s="300">
        <f t="shared" si="138"/>
        <v>0</v>
      </c>
      <c r="LWY20" s="300">
        <f t="shared" si="138"/>
        <v>0</v>
      </c>
      <c r="LWZ20" s="300">
        <f t="shared" si="138"/>
        <v>0</v>
      </c>
      <c r="LXA20" s="300">
        <f t="shared" si="138"/>
        <v>0</v>
      </c>
      <c r="LXB20" s="300">
        <f t="shared" si="138"/>
        <v>0</v>
      </c>
      <c r="LXC20" s="300">
        <f t="shared" si="138"/>
        <v>0</v>
      </c>
      <c r="LXD20" s="300">
        <f t="shared" si="138"/>
        <v>0</v>
      </c>
      <c r="LXE20" s="300">
        <f t="shared" si="138"/>
        <v>0</v>
      </c>
      <c r="LXF20" s="300">
        <f t="shared" si="138"/>
        <v>0</v>
      </c>
      <c r="LXG20" s="300">
        <f t="shared" si="138"/>
        <v>0</v>
      </c>
      <c r="LXH20" s="300">
        <f t="shared" si="138"/>
        <v>0</v>
      </c>
      <c r="LXI20" s="300">
        <f t="shared" si="138"/>
        <v>0</v>
      </c>
      <c r="LXJ20" s="300">
        <f t="shared" si="138"/>
        <v>0</v>
      </c>
      <c r="LXK20" s="300">
        <f t="shared" si="138"/>
        <v>0</v>
      </c>
      <c r="LXL20" s="300">
        <f t="shared" si="138"/>
        <v>0</v>
      </c>
      <c r="LXM20" s="300">
        <f t="shared" si="138"/>
        <v>0</v>
      </c>
      <c r="LXN20" s="300">
        <f t="shared" si="138"/>
        <v>0</v>
      </c>
      <c r="LXO20" s="300">
        <f t="shared" si="138"/>
        <v>0</v>
      </c>
      <c r="LXP20" s="300">
        <f t="shared" si="138"/>
        <v>0</v>
      </c>
      <c r="LXQ20" s="300">
        <f t="shared" si="138"/>
        <v>0</v>
      </c>
      <c r="LXR20" s="300">
        <f t="shared" si="138"/>
        <v>0</v>
      </c>
      <c r="LXS20" s="300">
        <f t="shared" si="138"/>
        <v>0</v>
      </c>
      <c r="LXT20" s="300">
        <f t="shared" si="138"/>
        <v>0</v>
      </c>
      <c r="LXU20" s="300">
        <f t="shared" si="138"/>
        <v>0</v>
      </c>
      <c r="LXV20" s="300">
        <f t="shared" si="138"/>
        <v>0</v>
      </c>
      <c r="LXW20" s="300">
        <f t="shared" si="138"/>
        <v>0</v>
      </c>
      <c r="LXX20" s="300">
        <f t="shared" si="138"/>
        <v>0</v>
      </c>
      <c r="LXY20" s="300">
        <f t="shared" si="138"/>
        <v>0</v>
      </c>
      <c r="LXZ20" s="300">
        <f t="shared" si="138"/>
        <v>0</v>
      </c>
      <c r="LYA20" s="300">
        <f t="shared" si="138"/>
        <v>0</v>
      </c>
      <c r="LYB20" s="300">
        <f t="shared" si="138"/>
        <v>0</v>
      </c>
      <c r="LYC20" s="300">
        <f t="shared" si="138"/>
        <v>0</v>
      </c>
      <c r="LYD20" s="300">
        <f t="shared" si="138"/>
        <v>0</v>
      </c>
      <c r="LYE20" s="300">
        <f t="shared" si="138"/>
        <v>0</v>
      </c>
      <c r="LYF20" s="300">
        <f t="shared" si="138"/>
        <v>0</v>
      </c>
      <c r="LYG20" s="300">
        <f t="shared" si="138"/>
        <v>0</v>
      </c>
      <c r="LYH20" s="300">
        <f t="shared" si="138"/>
        <v>0</v>
      </c>
      <c r="LYI20" s="300">
        <f t="shared" si="138"/>
        <v>0</v>
      </c>
      <c r="LYJ20" s="300">
        <f t="shared" si="138"/>
        <v>0</v>
      </c>
      <c r="LYK20" s="300">
        <f t="shared" si="138"/>
        <v>0</v>
      </c>
      <c r="LYL20" s="300">
        <f t="shared" si="138"/>
        <v>0</v>
      </c>
      <c r="LYM20" s="300">
        <f t="shared" si="138"/>
        <v>0</v>
      </c>
      <c r="LYN20" s="300">
        <f t="shared" si="138"/>
        <v>0</v>
      </c>
      <c r="LYO20" s="300">
        <f t="shared" si="138"/>
        <v>0</v>
      </c>
      <c r="LYP20" s="300">
        <f t="shared" ref="LYP20:MBA20" si="139" xml:space="preserve"> IF( LYP18 = 1, $F10, 0 )</f>
        <v>0</v>
      </c>
      <c r="LYQ20" s="300">
        <f t="shared" si="139"/>
        <v>0</v>
      </c>
      <c r="LYR20" s="300">
        <f t="shared" si="139"/>
        <v>0</v>
      </c>
      <c r="LYS20" s="300">
        <f t="shared" si="139"/>
        <v>0</v>
      </c>
      <c r="LYT20" s="300">
        <f t="shared" si="139"/>
        <v>0</v>
      </c>
      <c r="LYU20" s="300">
        <f t="shared" si="139"/>
        <v>0</v>
      </c>
      <c r="LYV20" s="300">
        <f t="shared" si="139"/>
        <v>0</v>
      </c>
      <c r="LYW20" s="300">
        <f t="shared" si="139"/>
        <v>0</v>
      </c>
      <c r="LYX20" s="300">
        <f t="shared" si="139"/>
        <v>0</v>
      </c>
      <c r="LYY20" s="300">
        <f t="shared" si="139"/>
        <v>0</v>
      </c>
      <c r="LYZ20" s="300">
        <f t="shared" si="139"/>
        <v>0</v>
      </c>
      <c r="LZA20" s="300">
        <f t="shared" si="139"/>
        <v>0</v>
      </c>
      <c r="LZB20" s="300">
        <f t="shared" si="139"/>
        <v>0</v>
      </c>
      <c r="LZC20" s="300">
        <f t="shared" si="139"/>
        <v>0</v>
      </c>
      <c r="LZD20" s="300">
        <f t="shared" si="139"/>
        <v>0</v>
      </c>
      <c r="LZE20" s="300">
        <f t="shared" si="139"/>
        <v>0</v>
      </c>
      <c r="LZF20" s="300">
        <f t="shared" si="139"/>
        <v>0</v>
      </c>
      <c r="LZG20" s="300">
        <f t="shared" si="139"/>
        <v>0</v>
      </c>
      <c r="LZH20" s="300">
        <f t="shared" si="139"/>
        <v>0</v>
      </c>
      <c r="LZI20" s="300">
        <f t="shared" si="139"/>
        <v>0</v>
      </c>
      <c r="LZJ20" s="300">
        <f t="shared" si="139"/>
        <v>0</v>
      </c>
      <c r="LZK20" s="300">
        <f t="shared" si="139"/>
        <v>0</v>
      </c>
      <c r="LZL20" s="300">
        <f t="shared" si="139"/>
        <v>0</v>
      </c>
      <c r="LZM20" s="300">
        <f t="shared" si="139"/>
        <v>0</v>
      </c>
      <c r="LZN20" s="300">
        <f t="shared" si="139"/>
        <v>0</v>
      </c>
      <c r="LZO20" s="300">
        <f t="shared" si="139"/>
        <v>0</v>
      </c>
      <c r="LZP20" s="300">
        <f t="shared" si="139"/>
        <v>0</v>
      </c>
      <c r="LZQ20" s="300">
        <f t="shared" si="139"/>
        <v>0</v>
      </c>
      <c r="LZR20" s="300">
        <f t="shared" si="139"/>
        <v>0</v>
      </c>
      <c r="LZS20" s="300">
        <f t="shared" si="139"/>
        <v>0</v>
      </c>
      <c r="LZT20" s="300">
        <f t="shared" si="139"/>
        <v>0</v>
      </c>
      <c r="LZU20" s="300">
        <f t="shared" si="139"/>
        <v>0</v>
      </c>
      <c r="LZV20" s="300">
        <f t="shared" si="139"/>
        <v>0</v>
      </c>
      <c r="LZW20" s="300">
        <f t="shared" si="139"/>
        <v>0</v>
      </c>
      <c r="LZX20" s="300">
        <f t="shared" si="139"/>
        <v>0</v>
      </c>
      <c r="LZY20" s="300">
        <f t="shared" si="139"/>
        <v>0</v>
      </c>
      <c r="LZZ20" s="300">
        <f t="shared" si="139"/>
        <v>0</v>
      </c>
      <c r="MAA20" s="300">
        <f t="shared" si="139"/>
        <v>0</v>
      </c>
      <c r="MAB20" s="300">
        <f t="shared" si="139"/>
        <v>0</v>
      </c>
      <c r="MAC20" s="300">
        <f t="shared" si="139"/>
        <v>0</v>
      </c>
      <c r="MAD20" s="300">
        <f t="shared" si="139"/>
        <v>0</v>
      </c>
      <c r="MAE20" s="300">
        <f t="shared" si="139"/>
        <v>0</v>
      </c>
      <c r="MAF20" s="300">
        <f t="shared" si="139"/>
        <v>0</v>
      </c>
      <c r="MAG20" s="300">
        <f t="shared" si="139"/>
        <v>0</v>
      </c>
      <c r="MAH20" s="300">
        <f t="shared" si="139"/>
        <v>0</v>
      </c>
      <c r="MAI20" s="300">
        <f t="shared" si="139"/>
        <v>0</v>
      </c>
      <c r="MAJ20" s="300">
        <f t="shared" si="139"/>
        <v>0</v>
      </c>
      <c r="MAK20" s="300">
        <f t="shared" si="139"/>
        <v>0</v>
      </c>
      <c r="MAL20" s="300">
        <f t="shared" si="139"/>
        <v>0</v>
      </c>
      <c r="MAM20" s="300">
        <f t="shared" si="139"/>
        <v>0</v>
      </c>
      <c r="MAN20" s="300">
        <f t="shared" si="139"/>
        <v>0</v>
      </c>
      <c r="MAO20" s="300">
        <f t="shared" si="139"/>
        <v>0</v>
      </c>
      <c r="MAP20" s="300">
        <f t="shared" si="139"/>
        <v>0</v>
      </c>
      <c r="MAQ20" s="300">
        <f t="shared" si="139"/>
        <v>0</v>
      </c>
      <c r="MAR20" s="300">
        <f t="shared" si="139"/>
        <v>0</v>
      </c>
      <c r="MAS20" s="300">
        <f t="shared" si="139"/>
        <v>0</v>
      </c>
      <c r="MAT20" s="300">
        <f t="shared" si="139"/>
        <v>0</v>
      </c>
      <c r="MAU20" s="300">
        <f t="shared" si="139"/>
        <v>0</v>
      </c>
      <c r="MAV20" s="300">
        <f t="shared" si="139"/>
        <v>0</v>
      </c>
      <c r="MAW20" s="300">
        <f t="shared" si="139"/>
        <v>0</v>
      </c>
      <c r="MAX20" s="300">
        <f t="shared" si="139"/>
        <v>0</v>
      </c>
      <c r="MAY20" s="300">
        <f t="shared" si="139"/>
        <v>0</v>
      </c>
      <c r="MAZ20" s="300">
        <f t="shared" si="139"/>
        <v>0</v>
      </c>
      <c r="MBA20" s="300">
        <f t="shared" si="139"/>
        <v>0</v>
      </c>
      <c r="MBB20" s="300">
        <f t="shared" ref="MBB20:MDM20" si="140" xml:space="preserve"> IF( MBB18 = 1, $F10, 0 )</f>
        <v>0</v>
      </c>
      <c r="MBC20" s="300">
        <f t="shared" si="140"/>
        <v>0</v>
      </c>
      <c r="MBD20" s="300">
        <f t="shared" si="140"/>
        <v>0</v>
      </c>
      <c r="MBE20" s="300">
        <f t="shared" si="140"/>
        <v>0</v>
      </c>
      <c r="MBF20" s="300">
        <f t="shared" si="140"/>
        <v>0</v>
      </c>
      <c r="MBG20" s="300">
        <f t="shared" si="140"/>
        <v>0</v>
      </c>
      <c r="MBH20" s="300">
        <f t="shared" si="140"/>
        <v>0</v>
      </c>
      <c r="MBI20" s="300">
        <f t="shared" si="140"/>
        <v>0</v>
      </c>
      <c r="MBJ20" s="300">
        <f t="shared" si="140"/>
        <v>0</v>
      </c>
      <c r="MBK20" s="300">
        <f t="shared" si="140"/>
        <v>0</v>
      </c>
      <c r="MBL20" s="300">
        <f t="shared" si="140"/>
        <v>0</v>
      </c>
      <c r="MBM20" s="300">
        <f t="shared" si="140"/>
        <v>0</v>
      </c>
      <c r="MBN20" s="300">
        <f t="shared" si="140"/>
        <v>0</v>
      </c>
      <c r="MBO20" s="300">
        <f t="shared" si="140"/>
        <v>0</v>
      </c>
      <c r="MBP20" s="300">
        <f t="shared" si="140"/>
        <v>0</v>
      </c>
      <c r="MBQ20" s="300">
        <f t="shared" si="140"/>
        <v>0</v>
      </c>
      <c r="MBR20" s="300">
        <f t="shared" si="140"/>
        <v>0</v>
      </c>
      <c r="MBS20" s="300">
        <f t="shared" si="140"/>
        <v>0</v>
      </c>
      <c r="MBT20" s="300">
        <f t="shared" si="140"/>
        <v>0</v>
      </c>
      <c r="MBU20" s="300">
        <f t="shared" si="140"/>
        <v>0</v>
      </c>
      <c r="MBV20" s="300">
        <f t="shared" si="140"/>
        <v>0</v>
      </c>
      <c r="MBW20" s="300">
        <f t="shared" si="140"/>
        <v>0</v>
      </c>
      <c r="MBX20" s="300">
        <f t="shared" si="140"/>
        <v>0</v>
      </c>
      <c r="MBY20" s="300">
        <f t="shared" si="140"/>
        <v>0</v>
      </c>
      <c r="MBZ20" s="300">
        <f t="shared" si="140"/>
        <v>0</v>
      </c>
      <c r="MCA20" s="300">
        <f t="shared" si="140"/>
        <v>0</v>
      </c>
      <c r="MCB20" s="300">
        <f t="shared" si="140"/>
        <v>0</v>
      </c>
      <c r="MCC20" s="300">
        <f t="shared" si="140"/>
        <v>0</v>
      </c>
      <c r="MCD20" s="300">
        <f t="shared" si="140"/>
        <v>0</v>
      </c>
      <c r="MCE20" s="300">
        <f t="shared" si="140"/>
        <v>0</v>
      </c>
      <c r="MCF20" s="300">
        <f t="shared" si="140"/>
        <v>0</v>
      </c>
      <c r="MCG20" s="300">
        <f t="shared" si="140"/>
        <v>0</v>
      </c>
      <c r="MCH20" s="300">
        <f t="shared" si="140"/>
        <v>0</v>
      </c>
      <c r="MCI20" s="300">
        <f t="shared" si="140"/>
        <v>0</v>
      </c>
      <c r="MCJ20" s="300">
        <f t="shared" si="140"/>
        <v>0</v>
      </c>
      <c r="MCK20" s="300">
        <f t="shared" si="140"/>
        <v>0</v>
      </c>
      <c r="MCL20" s="300">
        <f t="shared" si="140"/>
        <v>0</v>
      </c>
      <c r="MCM20" s="300">
        <f t="shared" si="140"/>
        <v>0</v>
      </c>
      <c r="MCN20" s="300">
        <f t="shared" si="140"/>
        <v>0</v>
      </c>
      <c r="MCO20" s="300">
        <f t="shared" si="140"/>
        <v>0</v>
      </c>
      <c r="MCP20" s="300">
        <f t="shared" si="140"/>
        <v>0</v>
      </c>
      <c r="MCQ20" s="300">
        <f t="shared" si="140"/>
        <v>0</v>
      </c>
      <c r="MCR20" s="300">
        <f t="shared" si="140"/>
        <v>0</v>
      </c>
      <c r="MCS20" s="300">
        <f t="shared" si="140"/>
        <v>0</v>
      </c>
      <c r="MCT20" s="300">
        <f t="shared" si="140"/>
        <v>0</v>
      </c>
      <c r="MCU20" s="300">
        <f t="shared" si="140"/>
        <v>0</v>
      </c>
      <c r="MCV20" s="300">
        <f t="shared" si="140"/>
        <v>0</v>
      </c>
      <c r="MCW20" s="300">
        <f t="shared" si="140"/>
        <v>0</v>
      </c>
      <c r="MCX20" s="300">
        <f t="shared" si="140"/>
        <v>0</v>
      </c>
      <c r="MCY20" s="300">
        <f t="shared" si="140"/>
        <v>0</v>
      </c>
      <c r="MCZ20" s="300">
        <f t="shared" si="140"/>
        <v>0</v>
      </c>
      <c r="MDA20" s="300">
        <f t="shared" si="140"/>
        <v>0</v>
      </c>
      <c r="MDB20" s="300">
        <f t="shared" si="140"/>
        <v>0</v>
      </c>
      <c r="MDC20" s="300">
        <f t="shared" si="140"/>
        <v>0</v>
      </c>
      <c r="MDD20" s="300">
        <f t="shared" si="140"/>
        <v>0</v>
      </c>
      <c r="MDE20" s="300">
        <f t="shared" si="140"/>
        <v>0</v>
      </c>
      <c r="MDF20" s="300">
        <f t="shared" si="140"/>
        <v>0</v>
      </c>
      <c r="MDG20" s="300">
        <f t="shared" si="140"/>
        <v>0</v>
      </c>
      <c r="MDH20" s="300">
        <f t="shared" si="140"/>
        <v>0</v>
      </c>
      <c r="MDI20" s="300">
        <f t="shared" si="140"/>
        <v>0</v>
      </c>
      <c r="MDJ20" s="300">
        <f t="shared" si="140"/>
        <v>0</v>
      </c>
      <c r="MDK20" s="300">
        <f t="shared" si="140"/>
        <v>0</v>
      </c>
      <c r="MDL20" s="300">
        <f t="shared" si="140"/>
        <v>0</v>
      </c>
      <c r="MDM20" s="300">
        <f t="shared" si="140"/>
        <v>0</v>
      </c>
      <c r="MDN20" s="300">
        <f t="shared" ref="MDN20:MFY20" si="141" xml:space="preserve"> IF( MDN18 = 1, $F10, 0 )</f>
        <v>0</v>
      </c>
      <c r="MDO20" s="300">
        <f t="shared" si="141"/>
        <v>0</v>
      </c>
      <c r="MDP20" s="300">
        <f t="shared" si="141"/>
        <v>0</v>
      </c>
      <c r="MDQ20" s="300">
        <f t="shared" si="141"/>
        <v>0</v>
      </c>
      <c r="MDR20" s="300">
        <f t="shared" si="141"/>
        <v>0</v>
      </c>
      <c r="MDS20" s="300">
        <f t="shared" si="141"/>
        <v>0</v>
      </c>
      <c r="MDT20" s="300">
        <f t="shared" si="141"/>
        <v>0</v>
      </c>
      <c r="MDU20" s="300">
        <f t="shared" si="141"/>
        <v>0</v>
      </c>
      <c r="MDV20" s="300">
        <f t="shared" si="141"/>
        <v>0</v>
      </c>
      <c r="MDW20" s="300">
        <f t="shared" si="141"/>
        <v>0</v>
      </c>
      <c r="MDX20" s="300">
        <f t="shared" si="141"/>
        <v>0</v>
      </c>
      <c r="MDY20" s="300">
        <f t="shared" si="141"/>
        <v>0</v>
      </c>
      <c r="MDZ20" s="300">
        <f t="shared" si="141"/>
        <v>0</v>
      </c>
      <c r="MEA20" s="300">
        <f t="shared" si="141"/>
        <v>0</v>
      </c>
      <c r="MEB20" s="300">
        <f t="shared" si="141"/>
        <v>0</v>
      </c>
      <c r="MEC20" s="300">
        <f t="shared" si="141"/>
        <v>0</v>
      </c>
      <c r="MED20" s="300">
        <f t="shared" si="141"/>
        <v>0</v>
      </c>
      <c r="MEE20" s="300">
        <f t="shared" si="141"/>
        <v>0</v>
      </c>
      <c r="MEF20" s="300">
        <f t="shared" si="141"/>
        <v>0</v>
      </c>
      <c r="MEG20" s="300">
        <f t="shared" si="141"/>
        <v>0</v>
      </c>
      <c r="MEH20" s="300">
        <f t="shared" si="141"/>
        <v>0</v>
      </c>
      <c r="MEI20" s="300">
        <f t="shared" si="141"/>
        <v>0</v>
      </c>
      <c r="MEJ20" s="300">
        <f t="shared" si="141"/>
        <v>0</v>
      </c>
      <c r="MEK20" s="300">
        <f t="shared" si="141"/>
        <v>0</v>
      </c>
      <c r="MEL20" s="300">
        <f t="shared" si="141"/>
        <v>0</v>
      </c>
      <c r="MEM20" s="300">
        <f t="shared" si="141"/>
        <v>0</v>
      </c>
      <c r="MEN20" s="300">
        <f t="shared" si="141"/>
        <v>0</v>
      </c>
      <c r="MEO20" s="300">
        <f t="shared" si="141"/>
        <v>0</v>
      </c>
      <c r="MEP20" s="300">
        <f t="shared" si="141"/>
        <v>0</v>
      </c>
      <c r="MEQ20" s="300">
        <f t="shared" si="141"/>
        <v>0</v>
      </c>
      <c r="MER20" s="300">
        <f t="shared" si="141"/>
        <v>0</v>
      </c>
      <c r="MES20" s="300">
        <f t="shared" si="141"/>
        <v>0</v>
      </c>
      <c r="MET20" s="300">
        <f t="shared" si="141"/>
        <v>0</v>
      </c>
      <c r="MEU20" s="300">
        <f t="shared" si="141"/>
        <v>0</v>
      </c>
      <c r="MEV20" s="300">
        <f t="shared" si="141"/>
        <v>0</v>
      </c>
      <c r="MEW20" s="300">
        <f t="shared" si="141"/>
        <v>0</v>
      </c>
      <c r="MEX20" s="300">
        <f t="shared" si="141"/>
        <v>0</v>
      </c>
      <c r="MEY20" s="300">
        <f t="shared" si="141"/>
        <v>0</v>
      </c>
      <c r="MEZ20" s="300">
        <f t="shared" si="141"/>
        <v>0</v>
      </c>
      <c r="MFA20" s="300">
        <f t="shared" si="141"/>
        <v>0</v>
      </c>
      <c r="MFB20" s="300">
        <f t="shared" si="141"/>
        <v>0</v>
      </c>
      <c r="MFC20" s="300">
        <f t="shared" si="141"/>
        <v>0</v>
      </c>
      <c r="MFD20" s="300">
        <f t="shared" si="141"/>
        <v>0</v>
      </c>
      <c r="MFE20" s="300">
        <f t="shared" si="141"/>
        <v>0</v>
      </c>
      <c r="MFF20" s="300">
        <f t="shared" si="141"/>
        <v>0</v>
      </c>
      <c r="MFG20" s="300">
        <f t="shared" si="141"/>
        <v>0</v>
      </c>
      <c r="MFH20" s="300">
        <f t="shared" si="141"/>
        <v>0</v>
      </c>
      <c r="MFI20" s="300">
        <f t="shared" si="141"/>
        <v>0</v>
      </c>
      <c r="MFJ20" s="300">
        <f t="shared" si="141"/>
        <v>0</v>
      </c>
      <c r="MFK20" s="300">
        <f t="shared" si="141"/>
        <v>0</v>
      </c>
      <c r="MFL20" s="300">
        <f t="shared" si="141"/>
        <v>0</v>
      </c>
      <c r="MFM20" s="300">
        <f t="shared" si="141"/>
        <v>0</v>
      </c>
      <c r="MFN20" s="300">
        <f t="shared" si="141"/>
        <v>0</v>
      </c>
      <c r="MFO20" s="300">
        <f t="shared" si="141"/>
        <v>0</v>
      </c>
      <c r="MFP20" s="300">
        <f t="shared" si="141"/>
        <v>0</v>
      </c>
      <c r="MFQ20" s="300">
        <f t="shared" si="141"/>
        <v>0</v>
      </c>
      <c r="MFR20" s="300">
        <f t="shared" si="141"/>
        <v>0</v>
      </c>
      <c r="MFS20" s="300">
        <f t="shared" si="141"/>
        <v>0</v>
      </c>
      <c r="MFT20" s="300">
        <f t="shared" si="141"/>
        <v>0</v>
      </c>
      <c r="MFU20" s="300">
        <f t="shared" si="141"/>
        <v>0</v>
      </c>
      <c r="MFV20" s="300">
        <f t="shared" si="141"/>
        <v>0</v>
      </c>
      <c r="MFW20" s="300">
        <f t="shared" si="141"/>
        <v>0</v>
      </c>
      <c r="MFX20" s="300">
        <f t="shared" si="141"/>
        <v>0</v>
      </c>
      <c r="MFY20" s="300">
        <f t="shared" si="141"/>
        <v>0</v>
      </c>
      <c r="MFZ20" s="300">
        <f t="shared" ref="MFZ20:MIK20" si="142" xml:space="preserve"> IF( MFZ18 = 1, $F10, 0 )</f>
        <v>0</v>
      </c>
      <c r="MGA20" s="300">
        <f t="shared" si="142"/>
        <v>0</v>
      </c>
      <c r="MGB20" s="300">
        <f t="shared" si="142"/>
        <v>0</v>
      </c>
      <c r="MGC20" s="300">
        <f t="shared" si="142"/>
        <v>0</v>
      </c>
      <c r="MGD20" s="300">
        <f t="shared" si="142"/>
        <v>0</v>
      </c>
      <c r="MGE20" s="300">
        <f t="shared" si="142"/>
        <v>0</v>
      </c>
      <c r="MGF20" s="300">
        <f t="shared" si="142"/>
        <v>0</v>
      </c>
      <c r="MGG20" s="300">
        <f t="shared" si="142"/>
        <v>0</v>
      </c>
      <c r="MGH20" s="300">
        <f t="shared" si="142"/>
        <v>0</v>
      </c>
      <c r="MGI20" s="300">
        <f t="shared" si="142"/>
        <v>0</v>
      </c>
      <c r="MGJ20" s="300">
        <f t="shared" si="142"/>
        <v>0</v>
      </c>
      <c r="MGK20" s="300">
        <f t="shared" si="142"/>
        <v>0</v>
      </c>
      <c r="MGL20" s="300">
        <f t="shared" si="142"/>
        <v>0</v>
      </c>
      <c r="MGM20" s="300">
        <f t="shared" si="142"/>
        <v>0</v>
      </c>
      <c r="MGN20" s="300">
        <f t="shared" si="142"/>
        <v>0</v>
      </c>
      <c r="MGO20" s="300">
        <f t="shared" si="142"/>
        <v>0</v>
      </c>
      <c r="MGP20" s="300">
        <f t="shared" si="142"/>
        <v>0</v>
      </c>
      <c r="MGQ20" s="300">
        <f t="shared" si="142"/>
        <v>0</v>
      </c>
      <c r="MGR20" s="300">
        <f t="shared" si="142"/>
        <v>0</v>
      </c>
      <c r="MGS20" s="300">
        <f t="shared" si="142"/>
        <v>0</v>
      </c>
      <c r="MGT20" s="300">
        <f t="shared" si="142"/>
        <v>0</v>
      </c>
      <c r="MGU20" s="300">
        <f t="shared" si="142"/>
        <v>0</v>
      </c>
      <c r="MGV20" s="300">
        <f t="shared" si="142"/>
        <v>0</v>
      </c>
      <c r="MGW20" s="300">
        <f t="shared" si="142"/>
        <v>0</v>
      </c>
      <c r="MGX20" s="300">
        <f t="shared" si="142"/>
        <v>0</v>
      </c>
      <c r="MGY20" s="300">
        <f t="shared" si="142"/>
        <v>0</v>
      </c>
      <c r="MGZ20" s="300">
        <f t="shared" si="142"/>
        <v>0</v>
      </c>
      <c r="MHA20" s="300">
        <f t="shared" si="142"/>
        <v>0</v>
      </c>
      <c r="MHB20" s="300">
        <f t="shared" si="142"/>
        <v>0</v>
      </c>
      <c r="MHC20" s="300">
        <f t="shared" si="142"/>
        <v>0</v>
      </c>
      <c r="MHD20" s="300">
        <f t="shared" si="142"/>
        <v>0</v>
      </c>
      <c r="MHE20" s="300">
        <f t="shared" si="142"/>
        <v>0</v>
      </c>
      <c r="MHF20" s="300">
        <f t="shared" si="142"/>
        <v>0</v>
      </c>
      <c r="MHG20" s="300">
        <f t="shared" si="142"/>
        <v>0</v>
      </c>
      <c r="MHH20" s="300">
        <f t="shared" si="142"/>
        <v>0</v>
      </c>
      <c r="MHI20" s="300">
        <f t="shared" si="142"/>
        <v>0</v>
      </c>
      <c r="MHJ20" s="300">
        <f t="shared" si="142"/>
        <v>0</v>
      </c>
      <c r="MHK20" s="300">
        <f t="shared" si="142"/>
        <v>0</v>
      </c>
      <c r="MHL20" s="300">
        <f t="shared" si="142"/>
        <v>0</v>
      </c>
      <c r="MHM20" s="300">
        <f t="shared" si="142"/>
        <v>0</v>
      </c>
      <c r="MHN20" s="300">
        <f t="shared" si="142"/>
        <v>0</v>
      </c>
      <c r="MHO20" s="300">
        <f t="shared" si="142"/>
        <v>0</v>
      </c>
      <c r="MHP20" s="300">
        <f t="shared" si="142"/>
        <v>0</v>
      </c>
      <c r="MHQ20" s="300">
        <f t="shared" si="142"/>
        <v>0</v>
      </c>
      <c r="MHR20" s="300">
        <f t="shared" si="142"/>
        <v>0</v>
      </c>
      <c r="MHS20" s="300">
        <f t="shared" si="142"/>
        <v>0</v>
      </c>
      <c r="MHT20" s="300">
        <f t="shared" si="142"/>
        <v>0</v>
      </c>
      <c r="MHU20" s="300">
        <f t="shared" si="142"/>
        <v>0</v>
      </c>
      <c r="MHV20" s="300">
        <f t="shared" si="142"/>
        <v>0</v>
      </c>
      <c r="MHW20" s="300">
        <f t="shared" si="142"/>
        <v>0</v>
      </c>
      <c r="MHX20" s="300">
        <f t="shared" si="142"/>
        <v>0</v>
      </c>
      <c r="MHY20" s="300">
        <f t="shared" si="142"/>
        <v>0</v>
      </c>
      <c r="MHZ20" s="300">
        <f t="shared" si="142"/>
        <v>0</v>
      </c>
      <c r="MIA20" s="300">
        <f t="shared" si="142"/>
        <v>0</v>
      </c>
      <c r="MIB20" s="300">
        <f t="shared" si="142"/>
        <v>0</v>
      </c>
      <c r="MIC20" s="300">
        <f t="shared" si="142"/>
        <v>0</v>
      </c>
      <c r="MID20" s="300">
        <f t="shared" si="142"/>
        <v>0</v>
      </c>
      <c r="MIE20" s="300">
        <f t="shared" si="142"/>
        <v>0</v>
      </c>
      <c r="MIF20" s="300">
        <f t="shared" si="142"/>
        <v>0</v>
      </c>
      <c r="MIG20" s="300">
        <f t="shared" si="142"/>
        <v>0</v>
      </c>
      <c r="MIH20" s="300">
        <f t="shared" si="142"/>
        <v>0</v>
      </c>
      <c r="MII20" s="300">
        <f t="shared" si="142"/>
        <v>0</v>
      </c>
      <c r="MIJ20" s="300">
        <f t="shared" si="142"/>
        <v>0</v>
      </c>
      <c r="MIK20" s="300">
        <f t="shared" si="142"/>
        <v>0</v>
      </c>
      <c r="MIL20" s="300">
        <f t="shared" ref="MIL20:MKW20" si="143" xml:space="preserve"> IF( MIL18 = 1, $F10, 0 )</f>
        <v>0</v>
      </c>
      <c r="MIM20" s="300">
        <f t="shared" si="143"/>
        <v>0</v>
      </c>
      <c r="MIN20" s="300">
        <f t="shared" si="143"/>
        <v>0</v>
      </c>
      <c r="MIO20" s="300">
        <f t="shared" si="143"/>
        <v>0</v>
      </c>
      <c r="MIP20" s="300">
        <f t="shared" si="143"/>
        <v>0</v>
      </c>
      <c r="MIQ20" s="300">
        <f t="shared" si="143"/>
        <v>0</v>
      </c>
      <c r="MIR20" s="300">
        <f t="shared" si="143"/>
        <v>0</v>
      </c>
      <c r="MIS20" s="300">
        <f t="shared" si="143"/>
        <v>0</v>
      </c>
      <c r="MIT20" s="300">
        <f t="shared" si="143"/>
        <v>0</v>
      </c>
      <c r="MIU20" s="300">
        <f t="shared" si="143"/>
        <v>0</v>
      </c>
      <c r="MIV20" s="300">
        <f t="shared" si="143"/>
        <v>0</v>
      </c>
      <c r="MIW20" s="300">
        <f t="shared" si="143"/>
        <v>0</v>
      </c>
      <c r="MIX20" s="300">
        <f t="shared" si="143"/>
        <v>0</v>
      </c>
      <c r="MIY20" s="300">
        <f t="shared" si="143"/>
        <v>0</v>
      </c>
      <c r="MIZ20" s="300">
        <f t="shared" si="143"/>
        <v>0</v>
      </c>
      <c r="MJA20" s="300">
        <f t="shared" si="143"/>
        <v>0</v>
      </c>
      <c r="MJB20" s="300">
        <f t="shared" si="143"/>
        <v>0</v>
      </c>
      <c r="MJC20" s="300">
        <f t="shared" si="143"/>
        <v>0</v>
      </c>
      <c r="MJD20" s="300">
        <f t="shared" si="143"/>
        <v>0</v>
      </c>
      <c r="MJE20" s="300">
        <f t="shared" si="143"/>
        <v>0</v>
      </c>
      <c r="MJF20" s="300">
        <f t="shared" si="143"/>
        <v>0</v>
      </c>
      <c r="MJG20" s="300">
        <f t="shared" si="143"/>
        <v>0</v>
      </c>
      <c r="MJH20" s="300">
        <f t="shared" si="143"/>
        <v>0</v>
      </c>
      <c r="MJI20" s="300">
        <f t="shared" si="143"/>
        <v>0</v>
      </c>
      <c r="MJJ20" s="300">
        <f t="shared" si="143"/>
        <v>0</v>
      </c>
      <c r="MJK20" s="300">
        <f t="shared" si="143"/>
        <v>0</v>
      </c>
      <c r="MJL20" s="300">
        <f t="shared" si="143"/>
        <v>0</v>
      </c>
      <c r="MJM20" s="300">
        <f t="shared" si="143"/>
        <v>0</v>
      </c>
      <c r="MJN20" s="300">
        <f t="shared" si="143"/>
        <v>0</v>
      </c>
      <c r="MJO20" s="300">
        <f t="shared" si="143"/>
        <v>0</v>
      </c>
      <c r="MJP20" s="300">
        <f t="shared" si="143"/>
        <v>0</v>
      </c>
      <c r="MJQ20" s="300">
        <f t="shared" si="143"/>
        <v>0</v>
      </c>
      <c r="MJR20" s="300">
        <f t="shared" si="143"/>
        <v>0</v>
      </c>
      <c r="MJS20" s="300">
        <f t="shared" si="143"/>
        <v>0</v>
      </c>
      <c r="MJT20" s="300">
        <f t="shared" si="143"/>
        <v>0</v>
      </c>
      <c r="MJU20" s="300">
        <f t="shared" si="143"/>
        <v>0</v>
      </c>
      <c r="MJV20" s="300">
        <f t="shared" si="143"/>
        <v>0</v>
      </c>
      <c r="MJW20" s="300">
        <f t="shared" si="143"/>
        <v>0</v>
      </c>
      <c r="MJX20" s="300">
        <f t="shared" si="143"/>
        <v>0</v>
      </c>
      <c r="MJY20" s="300">
        <f t="shared" si="143"/>
        <v>0</v>
      </c>
      <c r="MJZ20" s="300">
        <f t="shared" si="143"/>
        <v>0</v>
      </c>
      <c r="MKA20" s="300">
        <f t="shared" si="143"/>
        <v>0</v>
      </c>
      <c r="MKB20" s="300">
        <f t="shared" si="143"/>
        <v>0</v>
      </c>
      <c r="MKC20" s="300">
        <f t="shared" si="143"/>
        <v>0</v>
      </c>
      <c r="MKD20" s="300">
        <f t="shared" si="143"/>
        <v>0</v>
      </c>
      <c r="MKE20" s="300">
        <f t="shared" si="143"/>
        <v>0</v>
      </c>
      <c r="MKF20" s="300">
        <f t="shared" si="143"/>
        <v>0</v>
      </c>
      <c r="MKG20" s="300">
        <f t="shared" si="143"/>
        <v>0</v>
      </c>
      <c r="MKH20" s="300">
        <f t="shared" si="143"/>
        <v>0</v>
      </c>
      <c r="MKI20" s="300">
        <f t="shared" si="143"/>
        <v>0</v>
      </c>
      <c r="MKJ20" s="300">
        <f t="shared" si="143"/>
        <v>0</v>
      </c>
      <c r="MKK20" s="300">
        <f t="shared" si="143"/>
        <v>0</v>
      </c>
      <c r="MKL20" s="300">
        <f t="shared" si="143"/>
        <v>0</v>
      </c>
      <c r="MKM20" s="300">
        <f t="shared" si="143"/>
        <v>0</v>
      </c>
      <c r="MKN20" s="300">
        <f t="shared" si="143"/>
        <v>0</v>
      </c>
      <c r="MKO20" s="300">
        <f t="shared" si="143"/>
        <v>0</v>
      </c>
      <c r="MKP20" s="300">
        <f t="shared" si="143"/>
        <v>0</v>
      </c>
      <c r="MKQ20" s="300">
        <f t="shared" si="143"/>
        <v>0</v>
      </c>
      <c r="MKR20" s="300">
        <f t="shared" si="143"/>
        <v>0</v>
      </c>
      <c r="MKS20" s="300">
        <f t="shared" si="143"/>
        <v>0</v>
      </c>
      <c r="MKT20" s="300">
        <f t="shared" si="143"/>
        <v>0</v>
      </c>
      <c r="MKU20" s="300">
        <f t="shared" si="143"/>
        <v>0</v>
      </c>
      <c r="MKV20" s="300">
        <f t="shared" si="143"/>
        <v>0</v>
      </c>
      <c r="MKW20" s="300">
        <f t="shared" si="143"/>
        <v>0</v>
      </c>
      <c r="MKX20" s="300">
        <f t="shared" ref="MKX20:MNI20" si="144" xml:space="preserve"> IF( MKX18 = 1, $F10, 0 )</f>
        <v>0</v>
      </c>
      <c r="MKY20" s="300">
        <f t="shared" si="144"/>
        <v>0</v>
      </c>
      <c r="MKZ20" s="300">
        <f t="shared" si="144"/>
        <v>0</v>
      </c>
      <c r="MLA20" s="300">
        <f t="shared" si="144"/>
        <v>0</v>
      </c>
      <c r="MLB20" s="300">
        <f t="shared" si="144"/>
        <v>0</v>
      </c>
      <c r="MLC20" s="300">
        <f t="shared" si="144"/>
        <v>0</v>
      </c>
      <c r="MLD20" s="300">
        <f t="shared" si="144"/>
        <v>0</v>
      </c>
      <c r="MLE20" s="300">
        <f t="shared" si="144"/>
        <v>0</v>
      </c>
      <c r="MLF20" s="300">
        <f t="shared" si="144"/>
        <v>0</v>
      </c>
      <c r="MLG20" s="300">
        <f t="shared" si="144"/>
        <v>0</v>
      </c>
      <c r="MLH20" s="300">
        <f t="shared" si="144"/>
        <v>0</v>
      </c>
      <c r="MLI20" s="300">
        <f t="shared" si="144"/>
        <v>0</v>
      </c>
      <c r="MLJ20" s="300">
        <f t="shared" si="144"/>
        <v>0</v>
      </c>
      <c r="MLK20" s="300">
        <f t="shared" si="144"/>
        <v>0</v>
      </c>
      <c r="MLL20" s="300">
        <f t="shared" si="144"/>
        <v>0</v>
      </c>
      <c r="MLM20" s="300">
        <f t="shared" si="144"/>
        <v>0</v>
      </c>
      <c r="MLN20" s="300">
        <f t="shared" si="144"/>
        <v>0</v>
      </c>
      <c r="MLO20" s="300">
        <f t="shared" si="144"/>
        <v>0</v>
      </c>
      <c r="MLP20" s="300">
        <f t="shared" si="144"/>
        <v>0</v>
      </c>
      <c r="MLQ20" s="300">
        <f t="shared" si="144"/>
        <v>0</v>
      </c>
      <c r="MLR20" s="300">
        <f t="shared" si="144"/>
        <v>0</v>
      </c>
      <c r="MLS20" s="300">
        <f t="shared" si="144"/>
        <v>0</v>
      </c>
      <c r="MLT20" s="300">
        <f t="shared" si="144"/>
        <v>0</v>
      </c>
      <c r="MLU20" s="300">
        <f t="shared" si="144"/>
        <v>0</v>
      </c>
      <c r="MLV20" s="300">
        <f t="shared" si="144"/>
        <v>0</v>
      </c>
      <c r="MLW20" s="300">
        <f t="shared" si="144"/>
        <v>0</v>
      </c>
      <c r="MLX20" s="300">
        <f t="shared" si="144"/>
        <v>0</v>
      </c>
      <c r="MLY20" s="300">
        <f t="shared" si="144"/>
        <v>0</v>
      </c>
      <c r="MLZ20" s="300">
        <f t="shared" si="144"/>
        <v>0</v>
      </c>
      <c r="MMA20" s="300">
        <f t="shared" si="144"/>
        <v>0</v>
      </c>
      <c r="MMB20" s="300">
        <f t="shared" si="144"/>
        <v>0</v>
      </c>
      <c r="MMC20" s="300">
        <f t="shared" si="144"/>
        <v>0</v>
      </c>
      <c r="MMD20" s="300">
        <f t="shared" si="144"/>
        <v>0</v>
      </c>
      <c r="MME20" s="300">
        <f t="shared" si="144"/>
        <v>0</v>
      </c>
      <c r="MMF20" s="300">
        <f t="shared" si="144"/>
        <v>0</v>
      </c>
      <c r="MMG20" s="300">
        <f t="shared" si="144"/>
        <v>0</v>
      </c>
      <c r="MMH20" s="300">
        <f t="shared" si="144"/>
        <v>0</v>
      </c>
      <c r="MMI20" s="300">
        <f t="shared" si="144"/>
        <v>0</v>
      </c>
      <c r="MMJ20" s="300">
        <f t="shared" si="144"/>
        <v>0</v>
      </c>
      <c r="MMK20" s="300">
        <f t="shared" si="144"/>
        <v>0</v>
      </c>
      <c r="MML20" s="300">
        <f t="shared" si="144"/>
        <v>0</v>
      </c>
      <c r="MMM20" s="300">
        <f t="shared" si="144"/>
        <v>0</v>
      </c>
      <c r="MMN20" s="300">
        <f t="shared" si="144"/>
        <v>0</v>
      </c>
      <c r="MMO20" s="300">
        <f t="shared" si="144"/>
        <v>0</v>
      </c>
      <c r="MMP20" s="300">
        <f t="shared" si="144"/>
        <v>0</v>
      </c>
      <c r="MMQ20" s="300">
        <f t="shared" si="144"/>
        <v>0</v>
      </c>
      <c r="MMR20" s="300">
        <f t="shared" si="144"/>
        <v>0</v>
      </c>
      <c r="MMS20" s="300">
        <f t="shared" si="144"/>
        <v>0</v>
      </c>
      <c r="MMT20" s="300">
        <f t="shared" si="144"/>
        <v>0</v>
      </c>
      <c r="MMU20" s="300">
        <f t="shared" si="144"/>
        <v>0</v>
      </c>
      <c r="MMV20" s="300">
        <f t="shared" si="144"/>
        <v>0</v>
      </c>
      <c r="MMW20" s="300">
        <f t="shared" si="144"/>
        <v>0</v>
      </c>
      <c r="MMX20" s="300">
        <f t="shared" si="144"/>
        <v>0</v>
      </c>
      <c r="MMY20" s="300">
        <f t="shared" si="144"/>
        <v>0</v>
      </c>
      <c r="MMZ20" s="300">
        <f t="shared" si="144"/>
        <v>0</v>
      </c>
      <c r="MNA20" s="300">
        <f t="shared" si="144"/>
        <v>0</v>
      </c>
      <c r="MNB20" s="300">
        <f t="shared" si="144"/>
        <v>0</v>
      </c>
      <c r="MNC20" s="300">
        <f t="shared" si="144"/>
        <v>0</v>
      </c>
      <c r="MND20" s="300">
        <f t="shared" si="144"/>
        <v>0</v>
      </c>
      <c r="MNE20" s="300">
        <f t="shared" si="144"/>
        <v>0</v>
      </c>
      <c r="MNF20" s="300">
        <f t="shared" si="144"/>
        <v>0</v>
      </c>
      <c r="MNG20" s="300">
        <f t="shared" si="144"/>
        <v>0</v>
      </c>
      <c r="MNH20" s="300">
        <f t="shared" si="144"/>
        <v>0</v>
      </c>
      <c r="MNI20" s="300">
        <f t="shared" si="144"/>
        <v>0</v>
      </c>
      <c r="MNJ20" s="300">
        <f t="shared" ref="MNJ20:MPU20" si="145" xml:space="preserve"> IF( MNJ18 = 1, $F10, 0 )</f>
        <v>0</v>
      </c>
      <c r="MNK20" s="300">
        <f t="shared" si="145"/>
        <v>0</v>
      </c>
      <c r="MNL20" s="300">
        <f t="shared" si="145"/>
        <v>0</v>
      </c>
      <c r="MNM20" s="300">
        <f t="shared" si="145"/>
        <v>0</v>
      </c>
      <c r="MNN20" s="300">
        <f t="shared" si="145"/>
        <v>0</v>
      </c>
      <c r="MNO20" s="300">
        <f t="shared" si="145"/>
        <v>0</v>
      </c>
      <c r="MNP20" s="300">
        <f t="shared" si="145"/>
        <v>0</v>
      </c>
      <c r="MNQ20" s="300">
        <f t="shared" si="145"/>
        <v>0</v>
      </c>
      <c r="MNR20" s="300">
        <f t="shared" si="145"/>
        <v>0</v>
      </c>
      <c r="MNS20" s="300">
        <f t="shared" si="145"/>
        <v>0</v>
      </c>
      <c r="MNT20" s="300">
        <f t="shared" si="145"/>
        <v>0</v>
      </c>
      <c r="MNU20" s="300">
        <f t="shared" si="145"/>
        <v>0</v>
      </c>
      <c r="MNV20" s="300">
        <f t="shared" si="145"/>
        <v>0</v>
      </c>
      <c r="MNW20" s="300">
        <f t="shared" si="145"/>
        <v>0</v>
      </c>
      <c r="MNX20" s="300">
        <f t="shared" si="145"/>
        <v>0</v>
      </c>
      <c r="MNY20" s="300">
        <f t="shared" si="145"/>
        <v>0</v>
      </c>
      <c r="MNZ20" s="300">
        <f t="shared" si="145"/>
        <v>0</v>
      </c>
      <c r="MOA20" s="300">
        <f t="shared" si="145"/>
        <v>0</v>
      </c>
      <c r="MOB20" s="300">
        <f t="shared" si="145"/>
        <v>0</v>
      </c>
      <c r="MOC20" s="300">
        <f t="shared" si="145"/>
        <v>0</v>
      </c>
      <c r="MOD20" s="300">
        <f t="shared" si="145"/>
        <v>0</v>
      </c>
      <c r="MOE20" s="300">
        <f t="shared" si="145"/>
        <v>0</v>
      </c>
      <c r="MOF20" s="300">
        <f t="shared" si="145"/>
        <v>0</v>
      </c>
      <c r="MOG20" s="300">
        <f t="shared" si="145"/>
        <v>0</v>
      </c>
      <c r="MOH20" s="300">
        <f t="shared" si="145"/>
        <v>0</v>
      </c>
      <c r="MOI20" s="300">
        <f t="shared" si="145"/>
        <v>0</v>
      </c>
      <c r="MOJ20" s="300">
        <f t="shared" si="145"/>
        <v>0</v>
      </c>
      <c r="MOK20" s="300">
        <f t="shared" si="145"/>
        <v>0</v>
      </c>
      <c r="MOL20" s="300">
        <f t="shared" si="145"/>
        <v>0</v>
      </c>
      <c r="MOM20" s="300">
        <f t="shared" si="145"/>
        <v>0</v>
      </c>
      <c r="MON20" s="300">
        <f t="shared" si="145"/>
        <v>0</v>
      </c>
      <c r="MOO20" s="300">
        <f t="shared" si="145"/>
        <v>0</v>
      </c>
      <c r="MOP20" s="300">
        <f t="shared" si="145"/>
        <v>0</v>
      </c>
      <c r="MOQ20" s="300">
        <f t="shared" si="145"/>
        <v>0</v>
      </c>
      <c r="MOR20" s="300">
        <f t="shared" si="145"/>
        <v>0</v>
      </c>
      <c r="MOS20" s="300">
        <f t="shared" si="145"/>
        <v>0</v>
      </c>
      <c r="MOT20" s="300">
        <f t="shared" si="145"/>
        <v>0</v>
      </c>
      <c r="MOU20" s="300">
        <f t="shared" si="145"/>
        <v>0</v>
      </c>
      <c r="MOV20" s="300">
        <f t="shared" si="145"/>
        <v>0</v>
      </c>
      <c r="MOW20" s="300">
        <f t="shared" si="145"/>
        <v>0</v>
      </c>
      <c r="MOX20" s="300">
        <f t="shared" si="145"/>
        <v>0</v>
      </c>
      <c r="MOY20" s="300">
        <f t="shared" si="145"/>
        <v>0</v>
      </c>
      <c r="MOZ20" s="300">
        <f t="shared" si="145"/>
        <v>0</v>
      </c>
      <c r="MPA20" s="300">
        <f t="shared" si="145"/>
        <v>0</v>
      </c>
      <c r="MPB20" s="300">
        <f t="shared" si="145"/>
        <v>0</v>
      </c>
      <c r="MPC20" s="300">
        <f t="shared" si="145"/>
        <v>0</v>
      </c>
      <c r="MPD20" s="300">
        <f t="shared" si="145"/>
        <v>0</v>
      </c>
      <c r="MPE20" s="300">
        <f t="shared" si="145"/>
        <v>0</v>
      </c>
      <c r="MPF20" s="300">
        <f t="shared" si="145"/>
        <v>0</v>
      </c>
      <c r="MPG20" s="300">
        <f t="shared" si="145"/>
        <v>0</v>
      </c>
      <c r="MPH20" s="300">
        <f t="shared" si="145"/>
        <v>0</v>
      </c>
      <c r="MPI20" s="300">
        <f t="shared" si="145"/>
        <v>0</v>
      </c>
      <c r="MPJ20" s="300">
        <f t="shared" si="145"/>
        <v>0</v>
      </c>
      <c r="MPK20" s="300">
        <f t="shared" si="145"/>
        <v>0</v>
      </c>
      <c r="MPL20" s="300">
        <f t="shared" si="145"/>
        <v>0</v>
      </c>
      <c r="MPM20" s="300">
        <f t="shared" si="145"/>
        <v>0</v>
      </c>
      <c r="MPN20" s="300">
        <f t="shared" si="145"/>
        <v>0</v>
      </c>
      <c r="MPO20" s="300">
        <f t="shared" si="145"/>
        <v>0</v>
      </c>
      <c r="MPP20" s="300">
        <f t="shared" si="145"/>
        <v>0</v>
      </c>
      <c r="MPQ20" s="300">
        <f t="shared" si="145"/>
        <v>0</v>
      </c>
      <c r="MPR20" s="300">
        <f t="shared" si="145"/>
        <v>0</v>
      </c>
      <c r="MPS20" s="300">
        <f t="shared" si="145"/>
        <v>0</v>
      </c>
      <c r="MPT20" s="300">
        <f t="shared" si="145"/>
        <v>0</v>
      </c>
      <c r="MPU20" s="300">
        <f t="shared" si="145"/>
        <v>0</v>
      </c>
      <c r="MPV20" s="300">
        <f t="shared" ref="MPV20:MSG20" si="146" xml:space="preserve"> IF( MPV18 = 1, $F10, 0 )</f>
        <v>0</v>
      </c>
      <c r="MPW20" s="300">
        <f t="shared" si="146"/>
        <v>0</v>
      </c>
      <c r="MPX20" s="300">
        <f t="shared" si="146"/>
        <v>0</v>
      </c>
      <c r="MPY20" s="300">
        <f t="shared" si="146"/>
        <v>0</v>
      </c>
      <c r="MPZ20" s="300">
        <f t="shared" si="146"/>
        <v>0</v>
      </c>
      <c r="MQA20" s="300">
        <f t="shared" si="146"/>
        <v>0</v>
      </c>
      <c r="MQB20" s="300">
        <f t="shared" si="146"/>
        <v>0</v>
      </c>
      <c r="MQC20" s="300">
        <f t="shared" si="146"/>
        <v>0</v>
      </c>
      <c r="MQD20" s="300">
        <f t="shared" si="146"/>
        <v>0</v>
      </c>
      <c r="MQE20" s="300">
        <f t="shared" si="146"/>
        <v>0</v>
      </c>
      <c r="MQF20" s="300">
        <f t="shared" si="146"/>
        <v>0</v>
      </c>
      <c r="MQG20" s="300">
        <f t="shared" si="146"/>
        <v>0</v>
      </c>
      <c r="MQH20" s="300">
        <f t="shared" si="146"/>
        <v>0</v>
      </c>
      <c r="MQI20" s="300">
        <f t="shared" si="146"/>
        <v>0</v>
      </c>
      <c r="MQJ20" s="300">
        <f t="shared" si="146"/>
        <v>0</v>
      </c>
      <c r="MQK20" s="300">
        <f t="shared" si="146"/>
        <v>0</v>
      </c>
      <c r="MQL20" s="300">
        <f t="shared" si="146"/>
        <v>0</v>
      </c>
      <c r="MQM20" s="300">
        <f t="shared" si="146"/>
        <v>0</v>
      </c>
      <c r="MQN20" s="300">
        <f t="shared" si="146"/>
        <v>0</v>
      </c>
      <c r="MQO20" s="300">
        <f t="shared" si="146"/>
        <v>0</v>
      </c>
      <c r="MQP20" s="300">
        <f t="shared" si="146"/>
        <v>0</v>
      </c>
      <c r="MQQ20" s="300">
        <f t="shared" si="146"/>
        <v>0</v>
      </c>
      <c r="MQR20" s="300">
        <f t="shared" si="146"/>
        <v>0</v>
      </c>
      <c r="MQS20" s="300">
        <f t="shared" si="146"/>
        <v>0</v>
      </c>
      <c r="MQT20" s="300">
        <f t="shared" si="146"/>
        <v>0</v>
      </c>
      <c r="MQU20" s="300">
        <f t="shared" si="146"/>
        <v>0</v>
      </c>
      <c r="MQV20" s="300">
        <f t="shared" si="146"/>
        <v>0</v>
      </c>
      <c r="MQW20" s="300">
        <f t="shared" si="146"/>
        <v>0</v>
      </c>
      <c r="MQX20" s="300">
        <f t="shared" si="146"/>
        <v>0</v>
      </c>
      <c r="MQY20" s="300">
        <f t="shared" si="146"/>
        <v>0</v>
      </c>
      <c r="MQZ20" s="300">
        <f t="shared" si="146"/>
        <v>0</v>
      </c>
      <c r="MRA20" s="300">
        <f t="shared" si="146"/>
        <v>0</v>
      </c>
      <c r="MRB20" s="300">
        <f t="shared" si="146"/>
        <v>0</v>
      </c>
      <c r="MRC20" s="300">
        <f t="shared" si="146"/>
        <v>0</v>
      </c>
      <c r="MRD20" s="300">
        <f t="shared" si="146"/>
        <v>0</v>
      </c>
      <c r="MRE20" s="300">
        <f t="shared" si="146"/>
        <v>0</v>
      </c>
      <c r="MRF20" s="300">
        <f t="shared" si="146"/>
        <v>0</v>
      </c>
      <c r="MRG20" s="300">
        <f t="shared" si="146"/>
        <v>0</v>
      </c>
      <c r="MRH20" s="300">
        <f t="shared" si="146"/>
        <v>0</v>
      </c>
      <c r="MRI20" s="300">
        <f t="shared" si="146"/>
        <v>0</v>
      </c>
      <c r="MRJ20" s="300">
        <f t="shared" si="146"/>
        <v>0</v>
      </c>
      <c r="MRK20" s="300">
        <f t="shared" si="146"/>
        <v>0</v>
      </c>
      <c r="MRL20" s="300">
        <f t="shared" si="146"/>
        <v>0</v>
      </c>
      <c r="MRM20" s="300">
        <f t="shared" si="146"/>
        <v>0</v>
      </c>
      <c r="MRN20" s="300">
        <f t="shared" si="146"/>
        <v>0</v>
      </c>
      <c r="MRO20" s="300">
        <f t="shared" si="146"/>
        <v>0</v>
      </c>
      <c r="MRP20" s="300">
        <f t="shared" si="146"/>
        <v>0</v>
      </c>
      <c r="MRQ20" s="300">
        <f t="shared" si="146"/>
        <v>0</v>
      </c>
      <c r="MRR20" s="300">
        <f t="shared" si="146"/>
        <v>0</v>
      </c>
      <c r="MRS20" s="300">
        <f t="shared" si="146"/>
        <v>0</v>
      </c>
      <c r="MRT20" s="300">
        <f t="shared" si="146"/>
        <v>0</v>
      </c>
      <c r="MRU20" s="300">
        <f t="shared" si="146"/>
        <v>0</v>
      </c>
      <c r="MRV20" s="300">
        <f t="shared" si="146"/>
        <v>0</v>
      </c>
      <c r="MRW20" s="300">
        <f t="shared" si="146"/>
        <v>0</v>
      </c>
      <c r="MRX20" s="300">
        <f t="shared" si="146"/>
        <v>0</v>
      </c>
      <c r="MRY20" s="300">
        <f t="shared" si="146"/>
        <v>0</v>
      </c>
      <c r="MRZ20" s="300">
        <f t="shared" si="146"/>
        <v>0</v>
      </c>
      <c r="MSA20" s="300">
        <f t="shared" si="146"/>
        <v>0</v>
      </c>
      <c r="MSB20" s="300">
        <f t="shared" si="146"/>
        <v>0</v>
      </c>
      <c r="MSC20" s="300">
        <f t="shared" si="146"/>
        <v>0</v>
      </c>
      <c r="MSD20" s="300">
        <f t="shared" si="146"/>
        <v>0</v>
      </c>
      <c r="MSE20" s="300">
        <f t="shared" si="146"/>
        <v>0</v>
      </c>
      <c r="MSF20" s="300">
        <f t="shared" si="146"/>
        <v>0</v>
      </c>
      <c r="MSG20" s="300">
        <f t="shared" si="146"/>
        <v>0</v>
      </c>
      <c r="MSH20" s="300">
        <f t="shared" ref="MSH20:MUS20" si="147" xml:space="preserve"> IF( MSH18 = 1, $F10, 0 )</f>
        <v>0</v>
      </c>
      <c r="MSI20" s="300">
        <f t="shared" si="147"/>
        <v>0</v>
      </c>
      <c r="MSJ20" s="300">
        <f t="shared" si="147"/>
        <v>0</v>
      </c>
      <c r="MSK20" s="300">
        <f t="shared" si="147"/>
        <v>0</v>
      </c>
      <c r="MSL20" s="300">
        <f t="shared" si="147"/>
        <v>0</v>
      </c>
      <c r="MSM20" s="300">
        <f t="shared" si="147"/>
        <v>0</v>
      </c>
      <c r="MSN20" s="300">
        <f t="shared" si="147"/>
        <v>0</v>
      </c>
      <c r="MSO20" s="300">
        <f t="shared" si="147"/>
        <v>0</v>
      </c>
      <c r="MSP20" s="300">
        <f t="shared" si="147"/>
        <v>0</v>
      </c>
      <c r="MSQ20" s="300">
        <f t="shared" si="147"/>
        <v>0</v>
      </c>
      <c r="MSR20" s="300">
        <f t="shared" si="147"/>
        <v>0</v>
      </c>
      <c r="MSS20" s="300">
        <f t="shared" si="147"/>
        <v>0</v>
      </c>
      <c r="MST20" s="300">
        <f t="shared" si="147"/>
        <v>0</v>
      </c>
      <c r="MSU20" s="300">
        <f t="shared" si="147"/>
        <v>0</v>
      </c>
      <c r="MSV20" s="300">
        <f t="shared" si="147"/>
        <v>0</v>
      </c>
      <c r="MSW20" s="300">
        <f t="shared" si="147"/>
        <v>0</v>
      </c>
      <c r="MSX20" s="300">
        <f t="shared" si="147"/>
        <v>0</v>
      </c>
      <c r="MSY20" s="300">
        <f t="shared" si="147"/>
        <v>0</v>
      </c>
      <c r="MSZ20" s="300">
        <f t="shared" si="147"/>
        <v>0</v>
      </c>
      <c r="MTA20" s="300">
        <f t="shared" si="147"/>
        <v>0</v>
      </c>
      <c r="MTB20" s="300">
        <f t="shared" si="147"/>
        <v>0</v>
      </c>
      <c r="MTC20" s="300">
        <f t="shared" si="147"/>
        <v>0</v>
      </c>
      <c r="MTD20" s="300">
        <f t="shared" si="147"/>
        <v>0</v>
      </c>
      <c r="MTE20" s="300">
        <f t="shared" si="147"/>
        <v>0</v>
      </c>
      <c r="MTF20" s="300">
        <f t="shared" si="147"/>
        <v>0</v>
      </c>
      <c r="MTG20" s="300">
        <f t="shared" si="147"/>
        <v>0</v>
      </c>
      <c r="MTH20" s="300">
        <f t="shared" si="147"/>
        <v>0</v>
      </c>
      <c r="MTI20" s="300">
        <f t="shared" si="147"/>
        <v>0</v>
      </c>
      <c r="MTJ20" s="300">
        <f t="shared" si="147"/>
        <v>0</v>
      </c>
      <c r="MTK20" s="300">
        <f t="shared" si="147"/>
        <v>0</v>
      </c>
      <c r="MTL20" s="300">
        <f t="shared" si="147"/>
        <v>0</v>
      </c>
      <c r="MTM20" s="300">
        <f t="shared" si="147"/>
        <v>0</v>
      </c>
      <c r="MTN20" s="300">
        <f t="shared" si="147"/>
        <v>0</v>
      </c>
      <c r="MTO20" s="300">
        <f t="shared" si="147"/>
        <v>0</v>
      </c>
      <c r="MTP20" s="300">
        <f t="shared" si="147"/>
        <v>0</v>
      </c>
      <c r="MTQ20" s="300">
        <f t="shared" si="147"/>
        <v>0</v>
      </c>
      <c r="MTR20" s="300">
        <f t="shared" si="147"/>
        <v>0</v>
      </c>
      <c r="MTS20" s="300">
        <f t="shared" si="147"/>
        <v>0</v>
      </c>
      <c r="MTT20" s="300">
        <f t="shared" si="147"/>
        <v>0</v>
      </c>
      <c r="MTU20" s="300">
        <f t="shared" si="147"/>
        <v>0</v>
      </c>
      <c r="MTV20" s="300">
        <f t="shared" si="147"/>
        <v>0</v>
      </c>
      <c r="MTW20" s="300">
        <f t="shared" si="147"/>
        <v>0</v>
      </c>
      <c r="MTX20" s="300">
        <f t="shared" si="147"/>
        <v>0</v>
      </c>
      <c r="MTY20" s="300">
        <f t="shared" si="147"/>
        <v>0</v>
      </c>
      <c r="MTZ20" s="300">
        <f t="shared" si="147"/>
        <v>0</v>
      </c>
      <c r="MUA20" s="300">
        <f t="shared" si="147"/>
        <v>0</v>
      </c>
      <c r="MUB20" s="300">
        <f t="shared" si="147"/>
        <v>0</v>
      </c>
      <c r="MUC20" s="300">
        <f t="shared" si="147"/>
        <v>0</v>
      </c>
      <c r="MUD20" s="300">
        <f t="shared" si="147"/>
        <v>0</v>
      </c>
      <c r="MUE20" s="300">
        <f t="shared" si="147"/>
        <v>0</v>
      </c>
      <c r="MUF20" s="300">
        <f t="shared" si="147"/>
        <v>0</v>
      </c>
      <c r="MUG20" s="300">
        <f t="shared" si="147"/>
        <v>0</v>
      </c>
      <c r="MUH20" s="300">
        <f t="shared" si="147"/>
        <v>0</v>
      </c>
      <c r="MUI20" s="300">
        <f t="shared" si="147"/>
        <v>0</v>
      </c>
      <c r="MUJ20" s="300">
        <f t="shared" si="147"/>
        <v>0</v>
      </c>
      <c r="MUK20" s="300">
        <f t="shared" si="147"/>
        <v>0</v>
      </c>
      <c r="MUL20" s="300">
        <f t="shared" si="147"/>
        <v>0</v>
      </c>
      <c r="MUM20" s="300">
        <f t="shared" si="147"/>
        <v>0</v>
      </c>
      <c r="MUN20" s="300">
        <f t="shared" si="147"/>
        <v>0</v>
      </c>
      <c r="MUO20" s="300">
        <f t="shared" si="147"/>
        <v>0</v>
      </c>
      <c r="MUP20" s="300">
        <f t="shared" si="147"/>
        <v>0</v>
      </c>
      <c r="MUQ20" s="300">
        <f t="shared" si="147"/>
        <v>0</v>
      </c>
      <c r="MUR20" s="300">
        <f t="shared" si="147"/>
        <v>0</v>
      </c>
      <c r="MUS20" s="300">
        <f t="shared" si="147"/>
        <v>0</v>
      </c>
      <c r="MUT20" s="300">
        <f t="shared" ref="MUT20:MXE20" si="148" xml:space="preserve"> IF( MUT18 = 1, $F10, 0 )</f>
        <v>0</v>
      </c>
      <c r="MUU20" s="300">
        <f t="shared" si="148"/>
        <v>0</v>
      </c>
      <c r="MUV20" s="300">
        <f t="shared" si="148"/>
        <v>0</v>
      </c>
      <c r="MUW20" s="300">
        <f t="shared" si="148"/>
        <v>0</v>
      </c>
      <c r="MUX20" s="300">
        <f t="shared" si="148"/>
        <v>0</v>
      </c>
      <c r="MUY20" s="300">
        <f t="shared" si="148"/>
        <v>0</v>
      </c>
      <c r="MUZ20" s="300">
        <f t="shared" si="148"/>
        <v>0</v>
      </c>
      <c r="MVA20" s="300">
        <f t="shared" si="148"/>
        <v>0</v>
      </c>
      <c r="MVB20" s="300">
        <f t="shared" si="148"/>
        <v>0</v>
      </c>
      <c r="MVC20" s="300">
        <f t="shared" si="148"/>
        <v>0</v>
      </c>
      <c r="MVD20" s="300">
        <f t="shared" si="148"/>
        <v>0</v>
      </c>
      <c r="MVE20" s="300">
        <f t="shared" si="148"/>
        <v>0</v>
      </c>
      <c r="MVF20" s="300">
        <f t="shared" si="148"/>
        <v>0</v>
      </c>
      <c r="MVG20" s="300">
        <f t="shared" si="148"/>
        <v>0</v>
      </c>
      <c r="MVH20" s="300">
        <f t="shared" si="148"/>
        <v>0</v>
      </c>
      <c r="MVI20" s="300">
        <f t="shared" si="148"/>
        <v>0</v>
      </c>
      <c r="MVJ20" s="300">
        <f t="shared" si="148"/>
        <v>0</v>
      </c>
      <c r="MVK20" s="300">
        <f t="shared" si="148"/>
        <v>0</v>
      </c>
      <c r="MVL20" s="300">
        <f t="shared" si="148"/>
        <v>0</v>
      </c>
      <c r="MVM20" s="300">
        <f t="shared" si="148"/>
        <v>0</v>
      </c>
      <c r="MVN20" s="300">
        <f t="shared" si="148"/>
        <v>0</v>
      </c>
      <c r="MVO20" s="300">
        <f t="shared" si="148"/>
        <v>0</v>
      </c>
      <c r="MVP20" s="300">
        <f t="shared" si="148"/>
        <v>0</v>
      </c>
      <c r="MVQ20" s="300">
        <f t="shared" si="148"/>
        <v>0</v>
      </c>
      <c r="MVR20" s="300">
        <f t="shared" si="148"/>
        <v>0</v>
      </c>
      <c r="MVS20" s="300">
        <f t="shared" si="148"/>
        <v>0</v>
      </c>
      <c r="MVT20" s="300">
        <f t="shared" si="148"/>
        <v>0</v>
      </c>
      <c r="MVU20" s="300">
        <f t="shared" si="148"/>
        <v>0</v>
      </c>
      <c r="MVV20" s="300">
        <f t="shared" si="148"/>
        <v>0</v>
      </c>
      <c r="MVW20" s="300">
        <f t="shared" si="148"/>
        <v>0</v>
      </c>
      <c r="MVX20" s="300">
        <f t="shared" si="148"/>
        <v>0</v>
      </c>
      <c r="MVY20" s="300">
        <f t="shared" si="148"/>
        <v>0</v>
      </c>
      <c r="MVZ20" s="300">
        <f t="shared" si="148"/>
        <v>0</v>
      </c>
      <c r="MWA20" s="300">
        <f t="shared" si="148"/>
        <v>0</v>
      </c>
      <c r="MWB20" s="300">
        <f t="shared" si="148"/>
        <v>0</v>
      </c>
      <c r="MWC20" s="300">
        <f t="shared" si="148"/>
        <v>0</v>
      </c>
      <c r="MWD20" s="300">
        <f t="shared" si="148"/>
        <v>0</v>
      </c>
      <c r="MWE20" s="300">
        <f t="shared" si="148"/>
        <v>0</v>
      </c>
      <c r="MWF20" s="300">
        <f t="shared" si="148"/>
        <v>0</v>
      </c>
      <c r="MWG20" s="300">
        <f t="shared" si="148"/>
        <v>0</v>
      </c>
      <c r="MWH20" s="300">
        <f t="shared" si="148"/>
        <v>0</v>
      </c>
      <c r="MWI20" s="300">
        <f t="shared" si="148"/>
        <v>0</v>
      </c>
      <c r="MWJ20" s="300">
        <f t="shared" si="148"/>
        <v>0</v>
      </c>
      <c r="MWK20" s="300">
        <f t="shared" si="148"/>
        <v>0</v>
      </c>
      <c r="MWL20" s="300">
        <f t="shared" si="148"/>
        <v>0</v>
      </c>
      <c r="MWM20" s="300">
        <f t="shared" si="148"/>
        <v>0</v>
      </c>
      <c r="MWN20" s="300">
        <f t="shared" si="148"/>
        <v>0</v>
      </c>
      <c r="MWO20" s="300">
        <f t="shared" si="148"/>
        <v>0</v>
      </c>
      <c r="MWP20" s="300">
        <f t="shared" si="148"/>
        <v>0</v>
      </c>
      <c r="MWQ20" s="300">
        <f t="shared" si="148"/>
        <v>0</v>
      </c>
      <c r="MWR20" s="300">
        <f t="shared" si="148"/>
        <v>0</v>
      </c>
      <c r="MWS20" s="300">
        <f t="shared" si="148"/>
        <v>0</v>
      </c>
      <c r="MWT20" s="300">
        <f t="shared" si="148"/>
        <v>0</v>
      </c>
      <c r="MWU20" s="300">
        <f t="shared" si="148"/>
        <v>0</v>
      </c>
      <c r="MWV20" s="300">
        <f t="shared" si="148"/>
        <v>0</v>
      </c>
      <c r="MWW20" s="300">
        <f t="shared" si="148"/>
        <v>0</v>
      </c>
      <c r="MWX20" s="300">
        <f t="shared" si="148"/>
        <v>0</v>
      </c>
      <c r="MWY20" s="300">
        <f t="shared" si="148"/>
        <v>0</v>
      </c>
      <c r="MWZ20" s="300">
        <f t="shared" si="148"/>
        <v>0</v>
      </c>
      <c r="MXA20" s="300">
        <f t="shared" si="148"/>
        <v>0</v>
      </c>
      <c r="MXB20" s="300">
        <f t="shared" si="148"/>
        <v>0</v>
      </c>
      <c r="MXC20" s="300">
        <f t="shared" si="148"/>
        <v>0</v>
      </c>
      <c r="MXD20" s="300">
        <f t="shared" si="148"/>
        <v>0</v>
      </c>
      <c r="MXE20" s="300">
        <f t="shared" si="148"/>
        <v>0</v>
      </c>
      <c r="MXF20" s="300">
        <f t="shared" ref="MXF20:MZQ20" si="149" xml:space="preserve"> IF( MXF18 = 1, $F10, 0 )</f>
        <v>0</v>
      </c>
      <c r="MXG20" s="300">
        <f t="shared" si="149"/>
        <v>0</v>
      </c>
      <c r="MXH20" s="300">
        <f t="shared" si="149"/>
        <v>0</v>
      </c>
      <c r="MXI20" s="300">
        <f t="shared" si="149"/>
        <v>0</v>
      </c>
      <c r="MXJ20" s="300">
        <f t="shared" si="149"/>
        <v>0</v>
      </c>
      <c r="MXK20" s="300">
        <f t="shared" si="149"/>
        <v>0</v>
      </c>
      <c r="MXL20" s="300">
        <f t="shared" si="149"/>
        <v>0</v>
      </c>
      <c r="MXM20" s="300">
        <f t="shared" si="149"/>
        <v>0</v>
      </c>
      <c r="MXN20" s="300">
        <f t="shared" si="149"/>
        <v>0</v>
      </c>
      <c r="MXO20" s="300">
        <f t="shared" si="149"/>
        <v>0</v>
      </c>
      <c r="MXP20" s="300">
        <f t="shared" si="149"/>
        <v>0</v>
      </c>
      <c r="MXQ20" s="300">
        <f t="shared" si="149"/>
        <v>0</v>
      </c>
      <c r="MXR20" s="300">
        <f t="shared" si="149"/>
        <v>0</v>
      </c>
      <c r="MXS20" s="300">
        <f t="shared" si="149"/>
        <v>0</v>
      </c>
      <c r="MXT20" s="300">
        <f t="shared" si="149"/>
        <v>0</v>
      </c>
      <c r="MXU20" s="300">
        <f t="shared" si="149"/>
        <v>0</v>
      </c>
      <c r="MXV20" s="300">
        <f t="shared" si="149"/>
        <v>0</v>
      </c>
      <c r="MXW20" s="300">
        <f t="shared" si="149"/>
        <v>0</v>
      </c>
      <c r="MXX20" s="300">
        <f t="shared" si="149"/>
        <v>0</v>
      </c>
      <c r="MXY20" s="300">
        <f t="shared" si="149"/>
        <v>0</v>
      </c>
      <c r="MXZ20" s="300">
        <f t="shared" si="149"/>
        <v>0</v>
      </c>
      <c r="MYA20" s="300">
        <f t="shared" si="149"/>
        <v>0</v>
      </c>
      <c r="MYB20" s="300">
        <f t="shared" si="149"/>
        <v>0</v>
      </c>
      <c r="MYC20" s="300">
        <f t="shared" si="149"/>
        <v>0</v>
      </c>
      <c r="MYD20" s="300">
        <f t="shared" si="149"/>
        <v>0</v>
      </c>
      <c r="MYE20" s="300">
        <f t="shared" si="149"/>
        <v>0</v>
      </c>
      <c r="MYF20" s="300">
        <f t="shared" si="149"/>
        <v>0</v>
      </c>
      <c r="MYG20" s="300">
        <f t="shared" si="149"/>
        <v>0</v>
      </c>
      <c r="MYH20" s="300">
        <f t="shared" si="149"/>
        <v>0</v>
      </c>
      <c r="MYI20" s="300">
        <f t="shared" si="149"/>
        <v>0</v>
      </c>
      <c r="MYJ20" s="300">
        <f t="shared" si="149"/>
        <v>0</v>
      </c>
      <c r="MYK20" s="300">
        <f t="shared" si="149"/>
        <v>0</v>
      </c>
      <c r="MYL20" s="300">
        <f t="shared" si="149"/>
        <v>0</v>
      </c>
      <c r="MYM20" s="300">
        <f t="shared" si="149"/>
        <v>0</v>
      </c>
      <c r="MYN20" s="300">
        <f t="shared" si="149"/>
        <v>0</v>
      </c>
      <c r="MYO20" s="300">
        <f t="shared" si="149"/>
        <v>0</v>
      </c>
      <c r="MYP20" s="300">
        <f t="shared" si="149"/>
        <v>0</v>
      </c>
      <c r="MYQ20" s="300">
        <f t="shared" si="149"/>
        <v>0</v>
      </c>
      <c r="MYR20" s="300">
        <f t="shared" si="149"/>
        <v>0</v>
      </c>
      <c r="MYS20" s="300">
        <f t="shared" si="149"/>
        <v>0</v>
      </c>
      <c r="MYT20" s="300">
        <f t="shared" si="149"/>
        <v>0</v>
      </c>
      <c r="MYU20" s="300">
        <f t="shared" si="149"/>
        <v>0</v>
      </c>
      <c r="MYV20" s="300">
        <f t="shared" si="149"/>
        <v>0</v>
      </c>
      <c r="MYW20" s="300">
        <f t="shared" si="149"/>
        <v>0</v>
      </c>
      <c r="MYX20" s="300">
        <f t="shared" si="149"/>
        <v>0</v>
      </c>
      <c r="MYY20" s="300">
        <f t="shared" si="149"/>
        <v>0</v>
      </c>
      <c r="MYZ20" s="300">
        <f t="shared" si="149"/>
        <v>0</v>
      </c>
      <c r="MZA20" s="300">
        <f t="shared" si="149"/>
        <v>0</v>
      </c>
      <c r="MZB20" s="300">
        <f t="shared" si="149"/>
        <v>0</v>
      </c>
      <c r="MZC20" s="300">
        <f t="shared" si="149"/>
        <v>0</v>
      </c>
      <c r="MZD20" s="300">
        <f t="shared" si="149"/>
        <v>0</v>
      </c>
      <c r="MZE20" s="300">
        <f t="shared" si="149"/>
        <v>0</v>
      </c>
      <c r="MZF20" s="300">
        <f t="shared" si="149"/>
        <v>0</v>
      </c>
      <c r="MZG20" s="300">
        <f t="shared" si="149"/>
        <v>0</v>
      </c>
      <c r="MZH20" s="300">
        <f t="shared" si="149"/>
        <v>0</v>
      </c>
      <c r="MZI20" s="300">
        <f t="shared" si="149"/>
        <v>0</v>
      </c>
      <c r="MZJ20" s="300">
        <f t="shared" si="149"/>
        <v>0</v>
      </c>
      <c r="MZK20" s="300">
        <f t="shared" si="149"/>
        <v>0</v>
      </c>
      <c r="MZL20" s="300">
        <f t="shared" si="149"/>
        <v>0</v>
      </c>
      <c r="MZM20" s="300">
        <f t="shared" si="149"/>
        <v>0</v>
      </c>
      <c r="MZN20" s="300">
        <f t="shared" si="149"/>
        <v>0</v>
      </c>
      <c r="MZO20" s="300">
        <f t="shared" si="149"/>
        <v>0</v>
      </c>
      <c r="MZP20" s="300">
        <f t="shared" si="149"/>
        <v>0</v>
      </c>
      <c r="MZQ20" s="300">
        <f t="shared" si="149"/>
        <v>0</v>
      </c>
      <c r="MZR20" s="300">
        <f t="shared" ref="MZR20:NCC20" si="150" xml:space="preserve"> IF( MZR18 = 1, $F10, 0 )</f>
        <v>0</v>
      </c>
      <c r="MZS20" s="300">
        <f t="shared" si="150"/>
        <v>0</v>
      </c>
      <c r="MZT20" s="300">
        <f t="shared" si="150"/>
        <v>0</v>
      </c>
      <c r="MZU20" s="300">
        <f t="shared" si="150"/>
        <v>0</v>
      </c>
      <c r="MZV20" s="300">
        <f t="shared" si="150"/>
        <v>0</v>
      </c>
      <c r="MZW20" s="300">
        <f t="shared" si="150"/>
        <v>0</v>
      </c>
      <c r="MZX20" s="300">
        <f t="shared" si="150"/>
        <v>0</v>
      </c>
      <c r="MZY20" s="300">
        <f t="shared" si="150"/>
        <v>0</v>
      </c>
      <c r="MZZ20" s="300">
        <f t="shared" si="150"/>
        <v>0</v>
      </c>
      <c r="NAA20" s="300">
        <f t="shared" si="150"/>
        <v>0</v>
      </c>
      <c r="NAB20" s="300">
        <f t="shared" si="150"/>
        <v>0</v>
      </c>
      <c r="NAC20" s="300">
        <f t="shared" si="150"/>
        <v>0</v>
      </c>
      <c r="NAD20" s="300">
        <f t="shared" si="150"/>
        <v>0</v>
      </c>
      <c r="NAE20" s="300">
        <f t="shared" si="150"/>
        <v>0</v>
      </c>
      <c r="NAF20" s="300">
        <f t="shared" si="150"/>
        <v>0</v>
      </c>
      <c r="NAG20" s="300">
        <f t="shared" si="150"/>
        <v>0</v>
      </c>
      <c r="NAH20" s="300">
        <f t="shared" si="150"/>
        <v>0</v>
      </c>
      <c r="NAI20" s="300">
        <f t="shared" si="150"/>
        <v>0</v>
      </c>
      <c r="NAJ20" s="300">
        <f t="shared" si="150"/>
        <v>0</v>
      </c>
      <c r="NAK20" s="300">
        <f t="shared" si="150"/>
        <v>0</v>
      </c>
      <c r="NAL20" s="300">
        <f t="shared" si="150"/>
        <v>0</v>
      </c>
      <c r="NAM20" s="300">
        <f t="shared" si="150"/>
        <v>0</v>
      </c>
      <c r="NAN20" s="300">
        <f t="shared" si="150"/>
        <v>0</v>
      </c>
      <c r="NAO20" s="300">
        <f t="shared" si="150"/>
        <v>0</v>
      </c>
      <c r="NAP20" s="300">
        <f t="shared" si="150"/>
        <v>0</v>
      </c>
      <c r="NAQ20" s="300">
        <f t="shared" si="150"/>
        <v>0</v>
      </c>
      <c r="NAR20" s="300">
        <f t="shared" si="150"/>
        <v>0</v>
      </c>
      <c r="NAS20" s="300">
        <f t="shared" si="150"/>
        <v>0</v>
      </c>
      <c r="NAT20" s="300">
        <f t="shared" si="150"/>
        <v>0</v>
      </c>
      <c r="NAU20" s="300">
        <f t="shared" si="150"/>
        <v>0</v>
      </c>
      <c r="NAV20" s="300">
        <f t="shared" si="150"/>
        <v>0</v>
      </c>
      <c r="NAW20" s="300">
        <f t="shared" si="150"/>
        <v>0</v>
      </c>
      <c r="NAX20" s="300">
        <f t="shared" si="150"/>
        <v>0</v>
      </c>
      <c r="NAY20" s="300">
        <f t="shared" si="150"/>
        <v>0</v>
      </c>
      <c r="NAZ20" s="300">
        <f t="shared" si="150"/>
        <v>0</v>
      </c>
      <c r="NBA20" s="300">
        <f t="shared" si="150"/>
        <v>0</v>
      </c>
      <c r="NBB20" s="300">
        <f t="shared" si="150"/>
        <v>0</v>
      </c>
      <c r="NBC20" s="300">
        <f t="shared" si="150"/>
        <v>0</v>
      </c>
      <c r="NBD20" s="300">
        <f t="shared" si="150"/>
        <v>0</v>
      </c>
      <c r="NBE20" s="300">
        <f t="shared" si="150"/>
        <v>0</v>
      </c>
      <c r="NBF20" s="300">
        <f t="shared" si="150"/>
        <v>0</v>
      </c>
      <c r="NBG20" s="300">
        <f t="shared" si="150"/>
        <v>0</v>
      </c>
      <c r="NBH20" s="300">
        <f t="shared" si="150"/>
        <v>0</v>
      </c>
      <c r="NBI20" s="300">
        <f t="shared" si="150"/>
        <v>0</v>
      </c>
      <c r="NBJ20" s="300">
        <f t="shared" si="150"/>
        <v>0</v>
      </c>
      <c r="NBK20" s="300">
        <f t="shared" si="150"/>
        <v>0</v>
      </c>
      <c r="NBL20" s="300">
        <f t="shared" si="150"/>
        <v>0</v>
      </c>
      <c r="NBM20" s="300">
        <f t="shared" si="150"/>
        <v>0</v>
      </c>
      <c r="NBN20" s="300">
        <f t="shared" si="150"/>
        <v>0</v>
      </c>
      <c r="NBO20" s="300">
        <f t="shared" si="150"/>
        <v>0</v>
      </c>
      <c r="NBP20" s="300">
        <f t="shared" si="150"/>
        <v>0</v>
      </c>
      <c r="NBQ20" s="300">
        <f t="shared" si="150"/>
        <v>0</v>
      </c>
      <c r="NBR20" s="300">
        <f t="shared" si="150"/>
        <v>0</v>
      </c>
      <c r="NBS20" s="300">
        <f t="shared" si="150"/>
        <v>0</v>
      </c>
      <c r="NBT20" s="300">
        <f t="shared" si="150"/>
        <v>0</v>
      </c>
      <c r="NBU20" s="300">
        <f t="shared" si="150"/>
        <v>0</v>
      </c>
      <c r="NBV20" s="300">
        <f t="shared" si="150"/>
        <v>0</v>
      </c>
      <c r="NBW20" s="300">
        <f t="shared" si="150"/>
        <v>0</v>
      </c>
      <c r="NBX20" s="300">
        <f t="shared" si="150"/>
        <v>0</v>
      </c>
      <c r="NBY20" s="300">
        <f t="shared" si="150"/>
        <v>0</v>
      </c>
      <c r="NBZ20" s="300">
        <f t="shared" si="150"/>
        <v>0</v>
      </c>
      <c r="NCA20" s="300">
        <f t="shared" si="150"/>
        <v>0</v>
      </c>
      <c r="NCB20" s="300">
        <f t="shared" si="150"/>
        <v>0</v>
      </c>
      <c r="NCC20" s="300">
        <f t="shared" si="150"/>
        <v>0</v>
      </c>
      <c r="NCD20" s="300">
        <f t="shared" ref="NCD20:NEO20" si="151" xml:space="preserve"> IF( NCD18 = 1, $F10, 0 )</f>
        <v>0</v>
      </c>
      <c r="NCE20" s="300">
        <f t="shared" si="151"/>
        <v>0</v>
      </c>
      <c r="NCF20" s="300">
        <f t="shared" si="151"/>
        <v>0</v>
      </c>
      <c r="NCG20" s="300">
        <f t="shared" si="151"/>
        <v>0</v>
      </c>
      <c r="NCH20" s="300">
        <f t="shared" si="151"/>
        <v>0</v>
      </c>
      <c r="NCI20" s="300">
        <f t="shared" si="151"/>
        <v>0</v>
      </c>
      <c r="NCJ20" s="300">
        <f t="shared" si="151"/>
        <v>0</v>
      </c>
      <c r="NCK20" s="300">
        <f t="shared" si="151"/>
        <v>0</v>
      </c>
      <c r="NCL20" s="300">
        <f t="shared" si="151"/>
        <v>0</v>
      </c>
      <c r="NCM20" s="300">
        <f t="shared" si="151"/>
        <v>0</v>
      </c>
      <c r="NCN20" s="300">
        <f t="shared" si="151"/>
        <v>0</v>
      </c>
      <c r="NCO20" s="300">
        <f t="shared" si="151"/>
        <v>0</v>
      </c>
      <c r="NCP20" s="300">
        <f t="shared" si="151"/>
        <v>0</v>
      </c>
      <c r="NCQ20" s="300">
        <f t="shared" si="151"/>
        <v>0</v>
      </c>
      <c r="NCR20" s="300">
        <f t="shared" si="151"/>
        <v>0</v>
      </c>
      <c r="NCS20" s="300">
        <f t="shared" si="151"/>
        <v>0</v>
      </c>
      <c r="NCT20" s="300">
        <f t="shared" si="151"/>
        <v>0</v>
      </c>
      <c r="NCU20" s="300">
        <f t="shared" si="151"/>
        <v>0</v>
      </c>
      <c r="NCV20" s="300">
        <f t="shared" si="151"/>
        <v>0</v>
      </c>
      <c r="NCW20" s="300">
        <f t="shared" si="151"/>
        <v>0</v>
      </c>
      <c r="NCX20" s="300">
        <f t="shared" si="151"/>
        <v>0</v>
      </c>
      <c r="NCY20" s="300">
        <f t="shared" si="151"/>
        <v>0</v>
      </c>
      <c r="NCZ20" s="300">
        <f t="shared" si="151"/>
        <v>0</v>
      </c>
      <c r="NDA20" s="300">
        <f t="shared" si="151"/>
        <v>0</v>
      </c>
      <c r="NDB20" s="300">
        <f t="shared" si="151"/>
        <v>0</v>
      </c>
      <c r="NDC20" s="300">
        <f t="shared" si="151"/>
        <v>0</v>
      </c>
      <c r="NDD20" s="300">
        <f t="shared" si="151"/>
        <v>0</v>
      </c>
      <c r="NDE20" s="300">
        <f t="shared" si="151"/>
        <v>0</v>
      </c>
      <c r="NDF20" s="300">
        <f t="shared" si="151"/>
        <v>0</v>
      </c>
      <c r="NDG20" s="300">
        <f t="shared" si="151"/>
        <v>0</v>
      </c>
      <c r="NDH20" s="300">
        <f t="shared" si="151"/>
        <v>0</v>
      </c>
      <c r="NDI20" s="300">
        <f t="shared" si="151"/>
        <v>0</v>
      </c>
      <c r="NDJ20" s="300">
        <f t="shared" si="151"/>
        <v>0</v>
      </c>
      <c r="NDK20" s="300">
        <f t="shared" si="151"/>
        <v>0</v>
      </c>
      <c r="NDL20" s="300">
        <f t="shared" si="151"/>
        <v>0</v>
      </c>
      <c r="NDM20" s="300">
        <f t="shared" si="151"/>
        <v>0</v>
      </c>
      <c r="NDN20" s="300">
        <f t="shared" si="151"/>
        <v>0</v>
      </c>
      <c r="NDO20" s="300">
        <f t="shared" si="151"/>
        <v>0</v>
      </c>
      <c r="NDP20" s="300">
        <f t="shared" si="151"/>
        <v>0</v>
      </c>
      <c r="NDQ20" s="300">
        <f t="shared" si="151"/>
        <v>0</v>
      </c>
      <c r="NDR20" s="300">
        <f t="shared" si="151"/>
        <v>0</v>
      </c>
      <c r="NDS20" s="300">
        <f t="shared" si="151"/>
        <v>0</v>
      </c>
      <c r="NDT20" s="300">
        <f t="shared" si="151"/>
        <v>0</v>
      </c>
      <c r="NDU20" s="300">
        <f t="shared" si="151"/>
        <v>0</v>
      </c>
      <c r="NDV20" s="300">
        <f t="shared" si="151"/>
        <v>0</v>
      </c>
      <c r="NDW20" s="300">
        <f t="shared" si="151"/>
        <v>0</v>
      </c>
      <c r="NDX20" s="300">
        <f t="shared" si="151"/>
        <v>0</v>
      </c>
      <c r="NDY20" s="300">
        <f t="shared" si="151"/>
        <v>0</v>
      </c>
      <c r="NDZ20" s="300">
        <f t="shared" si="151"/>
        <v>0</v>
      </c>
      <c r="NEA20" s="300">
        <f t="shared" si="151"/>
        <v>0</v>
      </c>
      <c r="NEB20" s="300">
        <f t="shared" si="151"/>
        <v>0</v>
      </c>
      <c r="NEC20" s="300">
        <f t="shared" si="151"/>
        <v>0</v>
      </c>
      <c r="NED20" s="300">
        <f t="shared" si="151"/>
        <v>0</v>
      </c>
      <c r="NEE20" s="300">
        <f t="shared" si="151"/>
        <v>0</v>
      </c>
      <c r="NEF20" s="300">
        <f t="shared" si="151"/>
        <v>0</v>
      </c>
      <c r="NEG20" s="300">
        <f t="shared" si="151"/>
        <v>0</v>
      </c>
      <c r="NEH20" s="300">
        <f t="shared" si="151"/>
        <v>0</v>
      </c>
      <c r="NEI20" s="300">
        <f t="shared" si="151"/>
        <v>0</v>
      </c>
      <c r="NEJ20" s="300">
        <f t="shared" si="151"/>
        <v>0</v>
      </c>
      <c r="NEK20" s="300">
        <f t="shared" si="151"/>
        <v>0</v>
      </c>
      <c r="NEL20" s="300">
        <f t="shared" si="151"/>
        <v>0</v>
      </c>
      <c r="NEM20" s="300">
        <f t="shared" si="151"/>
        <v>0</v>
      </c>
      <c r="NEN20" s="300">
        <f t="shared" si="151"/>
        <v>0</v>
      </c>
      <c r="NEO20" s="300">
        <f t="shared" si="151"/>
        <v>0</v>
      </c>
      <c r="NEP20" s="300">
        <f t="shared" ref="NEP20:NHA20" si="152" xml:space="preserve"> IF( NEP18 = 1, $F10, 0 )</f>
        <v>0</v>
      </c>
      <c r="NEQ20" s="300">
        <f t="shared" si="152"/>
        <v>0</v>
      </c>
      <c r="NER20" s="300">
        <f t="shared" si="152"/>
        <v>0</v>
      </c>
      <c r="NES20" s="300">
        <f t="shared" si="152"/>
        <v>0</v>
      </c>
      <c r="NET20" s="300">
        <f t="shared" si="152"/>
        <v>0</v>
      </c>
      <c r="NEU20" s="300">
        <f t="shared" si="152"/>
        <v>0</v>
      </c>
      <c r="NEV20" s="300">
        <f t="shared" si="152"/>
        <v>0</v>
      </c>
      <c r="NEW20" s="300">
        <f t="shared" si="152"/>
        <v>0</v>
      </c>
      <c r="NEX20" s="300">
        <f t="shared" si="152"/>
        <v>0</v>
      </c>
      <c r="NEY20" s="300">
        <f t="shared" si="152"/>
        <v>0</v>
      </c>
      <c r="NEZ20" s="300">
        <f t="shared" si="152"/>
        <v>0</v>
      </c>
      <c r="NFA20" s="300">
        <f t="shared" si="152"/>
        <v>0</v>
      </c>
      <c r="NFB20" s="300">
        <f t="shared" si="152"/>
        <v>0</v>
      </c>
      <c r="NFC20" s="300">
        <f t="shared" si="152"/>
        <v>0</v>
      </c>
      <c r="NFD20" s="300">
        <f t="shared" si="152"/>
        <v>0</v>
      </c>
      <c r="NFE20" s="300">
        <f t="shared" si="152"/>
        <v>0</v>
      </c>
      <c r="NFF20" s="300">
        <f t="shared" si="152"/>
        <v>0</v>
      </c>
      <c r="NFG20" s="300">
        <f t="shared" si="152"/>
        <v>0</v>
      </c>
      <c r="NFH20" s="300">
        <f t="shared" si="152"/>
        <v>0</v>
      </c>
      <c r="NFI20" s="300">
        <f t="shared" si="152"/>
        <v>0</v>
      </c>
      <c r="NFJ20" s="300">
        <f t="shared" si="152"/>
        <v>0</v>
      </c>
      <c r="NFK20" s="300">
        <f t="shared" si="152"/>
        <v>0</v>
      </c>
      <c r="NFL20" s="300">
        <f t="shared" si="152"/>
        <v>0</v>
      </c>
      <c r="NFM20" s="300">
        <f t="shared" si="152"/>
        <v>0</v>
      </c>
      <c r="NFN20" s="300">
        <f t="shared" si="152"/>
        <v>0</v>
      </c>
      <c r="NFO20" s="300">
        <f t="shared" si="152"/>
        <v>0</v>
      </c>
      <c r="NFP20" s="300">
        <f t="shared" si="152"/>
        <v>0</v>
      </c>
      <c r="NFQ20" s="300">
        <f t="shared" si="152"/>
        <v>0</v>
      </c>
      <c r="NFR20" s="300">
        <f t="shared" si="152"/>
        <v>0</v>
      </c>
      <c r="NFS20" s="300">
        <f t="shared" si="152"/>
        <v>0</v>
      </c>
      <c r="NFT20" s="300">
        <f t="shared" si="152"/>
        <v>0</v>
      </c>
      <c r="NFU20" s="300">
        <f t="shared" si="152"/>
        <v>0</v>
      </c>
      <c r="NFV20" s="300">
        <f t="shared" si="152"/>
        <v>0</v>
      </c>
      <c r="NFW20" s="300">
        <f t="shared" si="152"/>
        <v>0</v>
      </c>
      <c r="NFX20" s="300">
        <f t="shared" si="152"/>
        <v>0</v>
      </c>
      <c r="NFY20" s="300">
        <f t="shared" si="152"/>
        <v>0</v>
      </c>
      <c r="NFZ20" s="300">
        <f t="shared" si="152"/>
        <v>0</v>
      </c>
      <c r="NGA20" s="300">
        <f t="shared" si="152"/>
        <v>0</v>
      </c>
      <c r="NGB20" s="300">
        <f t="shared" si="152"/>
        <v>0</v>
      </c>
      <c r="NGC20" s="300">
        <f t="shared" si="152"/>
        <v>0</v>
      </c>
      <c r="NGD20" s="300">
        <f t="shared" si="152"/>
        <v>0</v>
      </c>
      <c r="NGE20" s="300">
        <f t="shared" si="152"/>
        <v>0</v>
      </c>
      <c r="NGF20" s="300">
        <f t="shared" si="152"/>
        <v>0</v>
      </c>
      <c r="NGG20" s="300">
        <f t="shared" si="152"/>
        <v>0</v>
      </c>
      <c r="NGH20" s="300">
        <f t="shared" si="152"/>
        <v>0</v>
      </c>
      <c r="NGI20" s="300">
        <f t="shared" si="152"/>
        <v>0</v>
      </c>
      <c r="NGJ20" s="300">
        <f t="shared" si="152"/>
        <v>0</v>
      </c>
      <c r="NGK20" s="300">
        <f t="shared" si="152"/>
        <v>0</v>
      </c>
      <c r="NGL20" s="300">
        <f t="shared" si="152"/>
        <v>0</v>
      </c>
      <c r="NGM20" s="300">
        <f t="shared" si="152"/>
        <v>0</v>
      </c>
      <c r="NGN20" s="300">
        <f t="shared" si="152"/>
        <v>0</v>
      </c>
      <c r="NGO20" s="300">
        <f t="shared" si="152"/>
        <v>0</v>
      </c>
      <c r="NGP20" s="300">
        <f t="shared" si="152"/>
        <v>0</v>
      </c>
      <c r="NGQ20" s="300">
        <f t="shared" si="152"/>
        <v>0</v>
      </c>
      <c r="NGR20" s="300">
        <f t="shared" si="152"/>
        <v>0</v>
      </c>
      <c r="NGS20" s="300">
        <f t="shared" si="152"/>
        <v>0</v>
      </c>
      <c r="NGT20" s="300">
        <f t="shared" si="152"/>
        <v>0</v>
      </c>
      <c r="NGU20" s="300">
        <f t="shared" si="152"/>
        <v>0</v>
      </c>
      <c r="NGV20" s="300">
        <f t="shared" si="152"/>
        <v>0</v>
      </c>
      <c r="NGW20" s="300">
        <f t="shared" si="152"/>
        <v>0</v>
      </c>
      <c r="NGX20" s="300">
        <f t="shared" si="152"/>
        <v>0</v>
      </c>
      <c r="NGY20" s="300">
        <f t="shared" si="152"/>
        <v>0</v>
      </c>
      <c r="NGZ20" s="300">
        <f t="shared" si="152"/>
        <v>0</v>
      </c>
      <c r="NHA20" s="300">
        <f t="shared" si="152"/>
        <v>0</v>
      </c>
      <c r="NHB20" s="300">
        <f t="shared" ref="NHB20:NJM20" si="153" xml:space="preserve"> IF( NHB18 = 1, $F10, 0 )</f>
        <v>0</v>
      </c>
      <c r="NHC20" s="300">
        <f t="shared" si="153"/>
        <v>0</v>
      </c>
      <c r="NHD20" s="300">
        <f t="shared" si="153"/>
        <v>0</v>
      </c>
      <c r="NHE20" s="300">
        <f t="shared" si="153"/>
        <v>0</v>
      </c>
      <c r="NHF20" s="300">
        <f t="shared" si="153"/>
        <v>0</v>
      </c>
      <c r="NHG20" s="300">
        <f t="shared" si="153"/>
        <v>0</v>
      </c>
      <c r="NHH20" s="300">
        <f t="shared" si="153"/>
        <v>0</v>
      </c>
      <c r="NHI20" s="300">
        <f t="shared" si="153"/>
        <v>0</v>
      </c>
      <c r="NHJ20" s="300">
        <f t="shared" si="153"/>
        <v>0</v>
      </c>
      <c r="NHK20" s="300">
        <f t="shared" si="153"/>
        <v>0</v>
      </c>
      <c r="NHL20" s="300">
        <f t="shared" si="153"/>
        <v>0</v>
      </c>
      <c r="NHM20" s="300">
        <f t="shared" si="153"/>
        <v>0</v>
      </c>
      <c r="NHN20" s="300">
        <f t="shared" si="153"/>
        <v>0</v>
      </c>
      <c r="NHO20" s="300">
        <f t="shared" si="153"/>
        <v>0</v>
      </c>
      <c r="NHP20" s="300">
        <f t="shared" si="153"/>
        <v>0</v>
      </c>
      <c r="NHQ20" s="300">
        <f t="shared" si="153"/>
        <v>0</v>
      </c>
      <c r="NHR20" s="300">
        <f t="shared" si="153"/>
        <v>0</v>
      </c>
      <c r="NHS20" s="300">
        <f t="shared" si="153"/>
        <v>0</v>
      </c>
      <c r="NHT20" s="300">
        <f t="shared" si="153"/>
        <v>0</v>
      </c>
      <c r="NHU20" s="300">
        <f t="shared" si="153"/>
        <v>0</v>
      </c>
      <c r="NHV20" s="300">
        <f t="shared" si="153"/>
        <v>0</v>
      </c>
      <c r="NHW20" s="300">
        <f t="shared" si="153"/>
        <v>0</v>
      </c>
      <c r="NHX20" s="300">
        <f t="shared" si="153"/>
        <v>0</v>
      </c>
      <c r="NHY20" s="300">
        <f t="shared" si="153"/>
        <v>0</v>
      </c>
      <c r="NHZ20" s="300">
        <f t="shared" si="153"/>
        <v>0</v>
      </c>
      <c r="NIA20" s="300">
        <f t="shared" si="153"/>
        <v>0</v>
      </c>
      <c r="NIB20" s="300">
        <f t="shared" si="153"/>
        <v>0</v>
      </c>
      <c r="NIC20" s="300">
        <f t="shared" si="153"/>
        <v>0</v>
      </c>
      <c r="NID20" s="300">
        <f t="shared" si="153"/>
        <v>0</v>
      </c>
      <c r="NIE20" s="300">
        <f t="shared" si="153"/>
        <v>0</v>
      </c>
      <c r="NIF20" s="300">
        <f t="shared" si="153"/>
        <v>0</v>
      </c>
      <c r="NIG20" s="300">
        <f t="shared" si="153"/>
        <v>0</v>
      </c>
      <c r="NIH20" s="300">
        <f t="shared" si="153"/>
        <v>0</v>
      </c>
      <c r="NII20" s="300">
        <f t="shared" si="153"/>
        <v>0</v>
      </c>
      <c r="NIJ20" s="300">
        <f t="shared" si="153"/>
        <v>0</v>
      </c>
      <c r="NIK20" s="300">
        <f t="shared" si="153"/>
        <v>0</v>
      </c>
      <c r="NIL20" s="300">
        <f t="shared" si="153"/>
        <v>0</v>
      </c>
      <c r="NIM20" s="300">
        <f t="shared" si="153"/>
        <v>0</v>
      </c>
      <c r="NIN20" s="300">
        <f t="shared" si="153"/>
        <v>0</v>
      </c>
      <c r="NIO20" s="300">
        <f t="shared" si="153"/>
        <v>0</v>
      </c>
      <c r="NIP20" s="300">
        <f t="shared" si="153"/>
        <v>0</v>
      </c>
      <c r="NIQ20" s="300">
        <f t="shared" si="153"/>
        <v>0</v>
      </c>
      <c r="NIR20" s="300">
        <f t="shared" si="153"/>
        <v>0</v>
      </c>
      <c r="NIS20" s="300">
        <f t="shared" si="153"/>
        <v>0</v>
      </c>
      <c r="NIT20" s="300">
        <f t="shared" si="153"/>
        <v>0</v>
      </c>
      <c r="NIU20" s="300">
        <f t="shared" si="153"/>
        <v>0</v>
      </c>
      <c r="NIV20" s="300">
        <f t="shared" si="153"/>
        <v>0</v>
      </c>
      <c r="NIW20" s="300">
        <f t="shared" si="153"/>
        <v>0</v>
      </c>
      <c r="NIX20" s="300">
        <f t="shared" si="153"/>
        <v>0</v>
      </c>
      <c r="NIY20" s="300">
        <f t="shared" si="153"/>
        <v>0</v>
      </c>
      <c r="NIZ20" s="300">
        <f t="shared" si="153"/>
        <v>0</v>
      </c>
      <c r="NJA20" s="300">
        <f t="shared" si="153"/>
        <v>0</v>
      </c>
      <c r="NJB20" s="300">
        <f t="shared" si="153"/>
        <v>0</v>
      </c>
      <c r="NJC20" s="300">
        <f t="shared" si="153"/>
        <v>0</v>
      </c>
      <c r="NJD20" s="300">
        <f t="shared" si="153"/>
        <v>0</v>
      </c>
      <c r="NJE20" s="300">
        <f t="shared" si="153"/>
        <v>0</v>
      </c>
      <c r="NJF20" s="300">
        <f t="shared" si="153"/>
        <v>0</v>
      </c>
      <c r="NJG20" s="300">
        <f t="shared" si="153"/>
        <v>0</v>
      </c>
      <c r="NJH20" s="300">
        <f t="shared" si="153"/>
        <v>0</v>
      </c>
      <c r="NJI20" s="300">
        <f t="shared" si="153"/>
        <v>0</v>
      </c>
      <c r="NJJ20" s="300">
        <f t="shared" si="153"/>
        <v>0</v>
      </c>
      <c r="NJK20" s="300">
        <f t="shared" si="153"/>
        <v>0</v>
      </c>
      <c r="NJL20" s="300">
        <f t="shared" si="153"/>
        <v>0</v>
      </c>
      <c r="NJM20" s="300">
        <f t="shared" si="153"/>
        <v>0</v>
      </c>
      <c r="NJN20" s="300">
        <f t="shared" ref="NJN20:NLY20" si="154" xml:space="preserve"> IF( NJN18 = 1, $F10, 0 )</f>
        <v>0</v>
      </c>
      <c r="NJO20" s="300">
        <f t="shared" si="154"/>
        <v>0</v>
      </c>
      <c r="NJP20" s="300">
        <f t="shared" si="154"/>
        <v>0</v>
      </c>
      <c r="NJQ20" s="300">
        <f t="shared" si="154"/>
        <v>0</v>
      </c>
      <c r="NJR20" s="300">
        <f t="shared" si="154"/>
        <v>0</v>
      </c>
      <c r="NJS20" s="300">
        <f t="shared" si="154"/>
        <v>0</v>
      </c>
      <c r="NJT20" s="300">
        <f t="shared" si="154"/>
        <v>0</v>
      </c>
      <c r="NJU20" s="300">
        <f t="shared" si="154"/>
        <v>0</v>
      </c>
      <c r="NJV20" s="300">
        <f t="shared" si="154"/>
        <v>0</v>
      </c>
      <c r="NJW20" s="300">
        <f t="shared" si="154"/>
        <v>0</v>
      </c>
      <c r="NJX20" s="300">
        <f t="shared" si="154"/>
        <v>0</v>
      </c>
      <c r="NJY20" s="300">
        <f t="shared" si="154"/>
        <v>0</v>
      </c>
      <c r="NJZ20" s="300">
        <f t="shared" si="154"/>
        <v>0</v>
      </c>
      <c r="NKA20" s="300">
        <f t="shared" si="154"/>
        <v>0</v>
      </c>
      <c r="NKB20" s="300">
        <f t="shared" si="154"/>
        <v>0</v>
      </c>
      <c r="NKC20" s="300">
        <f t="shared" si="154"/>
        <v>0</v>
      </c>
      <c r="NKD20" s="300">
        <f t="shared" si="154"/>
        <v>0</v>
      </c>
      <c r="NKE20" s="300">
        <f t="shared" si="154"/>
        <v>0</v>
      </c>
      <c r="NKF20" s="300">
        <f t="shared" si="154"/>
        <v>0</v>
      </c>
      <c r="NKG20" s="300">
        <f t="shared" si="154"/>
        <v>0</v>
      </c>
      <c r="NKH20" s="300">
        <f t="shared" si="154"/>
        <v>0</v>
      </c>
      <c r="NKI20" s="300">
        <f t="shared" si="154"/>
        <v>0</v>
      </c>
      <c r="NKJ20" s="300">
        <f t="shared" si="154"/>
        <v>0</v>
      </c>
      <c r="NKK20" s="300">
        <f t="shared" si="154"/>
        <v>0</v>
      </c>
      <c r="NKL20" s="300">
        <f t="shared" si="154"/>
        <v>0</v>
      </c>
      <c r="NKM20" s="300">
        <f t="shared" si="154"/>
        <v>0</v>
      </c>
      <c r="NKN20" s="300">
        <f t="shared" si="154"/>
        <v>0</v>
      </c>
      <c r="NKO20" s="300">
        <f t="shared" si="154"/>
        <v>0</v>
      </c>
      <c r="NKP20" s="300">
        <f t="shared" si="154"/>
        <v>0</v>
      </c>
      <c r="NKQ20" s="300">
        <f t="shared" si="154"/>
        <v>0</v>
      </c>
      <c r="NKR20" s="300">
        <f t="shared" si="154"/>
        <v>0</v>
      </c>
      <c r="NKS20" s="300">
        <f t="shared" si="154"/>
        <v>0</v>
      </c>
      <c r="NKT20" s="300">
        <f t="shared" si="154"/>
        <v>0</v>
      </c>
      <c r="NKU20" s="300">
        <f t="shared" si="154"/>
        <v>0</v>
      </c>
      <c r="NKV20" s="300">
        <f t="shared" si="154"/>
        <v>0</v>
      </c>
      <c r="NKW20" s="300">
        <f t="shared" si="154"/>
        <v>0</v>
      </c>
      <c r="NKX20" s="300">
        <f t="shared" si="154"/>
        <v>0</v>
      </c>
      <c r="NKY20" s="300">
        <f t="shared" si="154"/>
        <v>0</v>
      </c>
      <c r="NKZ20" s="300">
        <f t="shared" si="154"/>
        <v>0</v>
      </c>
      <c r="NLA20" s="300">
        <f t="shared" si="154"/>
        <v>0</v>
      </c>
      <c r="NLB20" s="300">
        <f t="shared" si="154"/>
        <v>0</v>
      </c>
      <c r="NLC20" s="300">
        <f t="shared" si="154"/>
        <v>0</v>
      </c>
      <c r="NLD20" s="300">
        <f t="shared" si="154"/>
        <v>0</v>
      </c>
      <c r="NLE20" s="300">
        <f t="shared" si="154"/>
        <v>0</v>
      </c>
      <c r="NLF20" s="300">
        <f t="shared" si="154"/>
        <v>0</v>
      </c>
      <c r="NLG20" s="300">
        <f t="shared" si="154"/>
        <v>0</v>
      </c>
      <c r="NLH20" s="300">
        <f t="shared" si="154"/>
        <v>0</v>
      </c>
      <c r="NLI20" s="300">
        <f t="shared" si="154"/>
        <v>0</v>
      </c>
      <c r="NLJ20" s="300">
        <f t="shared" si="154"/>
        <v>0</v>
      </c>
      <c r="NLK20" s="300">
        <f t="shared" si="154"/>
        <v>0</v>
      </c>
      <c r="NLL20" s="300">
        <f t="shared" si="154"/>
        <v>0</v>
      </c>
      <c r="NLM20" s="300">
        <f t="shared" si="154"/>
        <v>0</v>
      </c>
      <c r="NLN20" s="300">
        <f t="shared" si="154"/>
        <v>0</v>
      </c>
      <c r="NLO20" s="300">
        <f t="shared" si="154"/>
        <v>0</v>
      </c>
      <c r="NLP20" s="300">
        <f t="shared" si="154"/>
        <v>0</v>
      </c>
      <c r="NLQ20" s="300">
        <f t="shared" si="154"/>
        <v>0</v>
      </c>
      <c r="NLR20" s="300">
        <f t="shared" si="154"/>
        <v>0</v>
      </c>
      <c r="NLS20" s="300">
        <f t="shared" si="154"/>
        <v>0</v>
      </c>
      <c r="NLT20" s="300">
        <f t="shared" si="154"/>
        <v>0</v>
      </c>
      <c r="NLU20" s="300">
        <f t="shared" si="154"/>
        <v>0</v>
      </c>
      <c r="NLV20" s="300">
        <f t="shared" si="154"/>
        <v>0</v>
      </c>
      <c r="NLW20" s="300">
        <f t="shared" si="154"/>
        <v>0</v>
      </c>
      <c r="NLX20" s="300">
        <f t="shared" si="154"/>
        <v>0</v>
      </c>
      <c r="NLY20" s="300">
        <f t="shared" si="154"/>
        <v>0</v>
      </c>
      <c r="NLZ20" s="300">
        <f t="shared" ref="NLZ20:NOK20" si="155" xml:space="preserve"> IF( NLZ18 = 1, $F10, 0 )</f>
        <v>0</v>
      </c>
      <c r="NMA20" s="300">
        <f t="shared" si="155"/>
        <v>0</v>
      </c>
      <c r="NMB20" s="300">
        <f t="shared" si="155"/>
        <v>0</v>
      </c>
      <c r="NMC20" s="300">
        <f t="shared" si="155"/>
        <v>0</v>
      </c>
      <c r="NMD20" s="300">
        <f t="shared" si="155"/>
        <v>0</v>
      </c>
      <c r="NME20" s="300">
        <f t="shared" si="155"/>
        <v>0</v>
      </c>
      <c r="NMF20" s="300">
        <f t="shared" si="155"/>
        <v>0</v>
      </c>
      <c r="NMG20" s="300">
        <f t="shared" si="155"/>
        <v>0</v>
      </c>
      <c r="NMH20" s="300">
        <f t="shared" si="155"/>
        <v>0</v>
      </c>
      <c r="NMI20" s="300">
        <f t="shared" si="155"/>
        <v>0</v>
      </c>
      <c r="NMJ20" s="300">
        <f t="shared" si="155"/>
        <v>0</v>
      </c>
      <c r="NMK20" s="300">
        <f t="shared" si="155"/>
        <v>0</v>
      </c>
      <c r="NML20" s="300">
        <f t="shared" si="155"/>
        <v>0</v>
      </c>
      <c r="NMM20" s="300">
        <f t="shared" si="155"/>
        <v>0</v>
      </c>
      <c r="NMN20" s="300">
        <f t="shared" si="155"/>
        <v>0</v>
      </c>
      <c r="NMO20" s="300">
        <f t="shared" si="155"/>
        <v>0</v>
      </c>
      <c r="NMP20" s="300">
        <f t="shared" si="155"/>
        <v>0</v>
      </c>
      <c r="NMQ20" s="300">
        <f t="shared" si="155"/>
        <v>0</v>
      </c>
      <c r="NMR20" s="300">
        <f t="shared" si="155"/>
        <v>0</v>
      </c>
      <c r="NMS20" s="300">
        <f t="shared" si="155"/>
        <v>0</v>
      </c>
      <c r="NMT20" s="300">
        <f t="shared" si="155"/>
        <v>0</v>
      </c>
      <c r="NMU20" s="300">
        <f t="shared" si="155"/>
        <v>0</v>
      </c>
      <c r="NMV20" s="300">
        <f t="shared" si="155"/>
        <v>0</v>
      </c>
      <c r="NMW20" s="300">
        <f t="shared" si="155"/>
        <v>0</v>
      </c>
      <c r="NMX20" s="300">
        <f t="shared" si="155"/>
        <v>0</v>
      </c>
      <c r="NMY20" s="300">
        <f t="shared" si="155"/>
        <v>0</v>
      </c>
      <c r="NMZ20" s="300">
        <f t="shared" si="155"/>
        <v>0</v>
      </c>
      <c r="NNA20" s="300">
        <f t="shared" si="155"/>
        <v>0</v>
      </c>
      <c r="NNB20" s="300">
        <f t="shared" si="155"/>
        <v>0</v>
      </c>
      <c r="NNC20" s="300">
        <f t="shared" si="155"/>
        <v>0</v>
      </c>
      <c r="NND20" s="300">
        <f t="shared" si="155"/>
        <v>0</v>
      </c>
      <c r="NNE20" s="300">
        <f t="shared" si="155"/>
        <v>0</v>
      </c>
      <c r="NNF20" s="300">
        <f t="shared" si="155"/>
        <v>0</v>
      </c>
      <c r="NNG20" s="300">
        <f t="shared" si="155"/>
        <v>0</v>
      </c>
      <c r="NNH20" s="300">
        <f t="shared" si="155"/>
        <v>0</v>
      </c>
      <c r="NNI20" s="300">
        <f t="shared" si="155"/>
        <v>0</v>
      </c>
      <c r="NNJ20" s="300">
        <f t="shared" si="155"/>
        <v>0</v>
      </c>
      <c r="NNK20" s="300">
        <f t="shared" si="155"/>
        <v>0</v>
      </c>
      <c r="NNL20" s="300">
        <f t="shared" si="155"/>
        <v>0</v>
      </c>
      <c r="NNM20" s="300">
        <f t="shared" si="155"/>
        <v>0</v>
      </c>
      <c r="NNN20" s="300">
        <f t="shared" si="155"/>
        <v>0</v>
      </c>
      <c r="NNO20" s="300">
        <f t="shared" si="155"/>
        <v>0</v>
      </c>
      <c r="NNP20" s="300">
        <f t="shared" si="155"/>
        <v>0</v>
      </c>
      <c r="NNQ20" s="300">
        <f t="shared" si="155"/>
        <v>0</v>
      </c>
      <c r="NNR20" s="300">
        <f t="shared" si="155"/>
        <v>0</v>
      </c>
      <c r="NNS20" s="300">
        <f t="shared" si="155"/>
        <v>0</v>
      </c>
      <c r="NNT20" s="300">
        <f t="shared" si="155"/>
        <v>0</v>
      </c>
      <c r="NNU20" s="300">
        <f t="shared" si="155"/>
        <v>0</v>
      </c>
      <c r="NNV20" s="300">
        <f t="shared" si="155"/>
        <v>0</v>
      </c>
      <c r="NNW20" s="300">
        <f t="shared" si="155"/>
        <v>0</v>
      </c>
      <c r="NNX20" s="300">
        <f t="shared" si="155"/>
        <v>0</v>
      </c>
      <c r="NNY20" s="300">
        <f t="shared" si="155"/>
        <v>0</v>
      </c>
      <c r="NNZ20" s="300">
        <f t="shared" si="155"/>
        <v>0</v>
      </c>
      <c r="NOA20" s="300">
        <f t="shared" si="155"/>
        <v>0</v>
      </c>
      <c r="NOB20" s="300">
        <f t="shared" si="155"/>
        <v>0</v>
      </c>
      <c r="NOC20" s="300">
        <f t="shared" si="155"/>
        <v>0</v>
      </c>
      <c r="NOD20" s="300">
        <f t="shared" si="155"/>
        <v>0</v>
      </c>
      <c r="NOE20" s="300">
        <f t="shared" si="155"/>
        <v>0</v>
      </c>
      <c r="NOF20" s="300">
        <f t="shared" si="155"/>
        <v>0</v>
      </c>
      <c r="NOG20" s="300">
        <f t="shared" si="155"/>
        <v>0</v>
      </c>
      <c r="NOH20" s="300">
        <f t="shared" si="155"/>
        <v>0</v>
      </c>
      <c r="NOI20" s="300">
        <f t="shared" si="155"/>
        <v>0</v>
      </c>
      <c r="NOJ20" s="300">
        <f t="shared" si="155"/>
        <v>0</v>
      </c>
      <c r="NOK20" s="300">
        <f t="shared" si="155"/>
        <v>0</v>
      </c>
      <c r="NOL20" s="300">
        <f t="shared" ref="NOL20:NQW20" si="156" xml:space="preserve"> IF( NOL18 = 1, $F10, 0 )</f>
        <v>0</v>
      </c>
      <c r="NOM20" s="300">
        <f t="shared" si="156"/>
        <v>0</v>
      </c>
      <c r="NON20" s="300">
        <f t="shared" si="156"/>
        <v>0</v>
      </c>
      <c r="NOO20" s="300">
        <f t="shared" si="156"/>
        <v>0</v>
      </c>
      <c r="NOP20" s="300">
        <f t="shared" si="156"/>
        <v>0</v>
      </c>
      <c r="NOQ20" s="300">
        <f t="shared" si="156"/>
        <v>0</v>
      </c>
      <c r="NOR20" s="300">
        <f t="shared" si="156"/>
        <v>0</v>
      </c>
      <c r="NOS20" s="300">
        <f t="shared" si="156"/>
        <v>0</v>
      </c>
      <c r="NOT20" s="300">
        <f t="shared" si="156"/>
        <v>0</v>
      </c>
      <c r="NOU20" s="300">
        <f t="shared" si="156"/>
        <v>0</v>
      </c>
      <c r="NOV20" s="300">
        <f t="shared" si="156"/>
        <v>0</v>
      </c>
      <c r="NOW20" s="300">
        <f t="shared" si="156"/>
        <v>0</v>
      </c>
      <c r="NOX20" s="300">
        <f t="shared" si="156"/>
        <v>0</v>
      </c>
      <c r="NOY20" s="300">
        <f t="shared" si="156"/>
        <v>0</v>
      </c>
      <c r="NOZ20" s="300">
        <f t="shared" si="156"/>
        <v>0</v>
      </c>
      <c r="NPA20" s="300">
        <f t="shared" si="156"/>
        <v>0</v>
      </c>
      <c r="NPB20" s="300">
        <f t="shared" si="156"/>
        <v>0</v>
      </c>
      <c r="NPC20" s="300">
        <f t="shared" si="156"/>
        <v>0</v>
      </c>
      <c r="NPD20" s="300">
        <f t="shared" si="156"/>
        <v>0</v>
      </c>
      <c r="NPE20" s="300">
        <f t="shared" si="156"/>
        <v>0</v>
      </c>
      <c r="NPF20" s="300">
        <f t="shared" si="156"/>
        <v>0</v>
      </c>
      <c r="NPG20" s="300">
        <f t="shared" si="156"/>
        <v>0</v>
      </c>
      <c r="NPH20" s="300">
        <f t="shared" si="156"/>
        <v>0</v>
      </c>
      <c r="NPI20" s="300">
        <f t="shared" si="156"/>
        <v>0</v>
      </c>
      <c r="NPJ20" s="300">
        <f t="shared" si="156"/>
        <v>0</v>
      </c>
      <c r="NPK20" s="300">
        <f t="shared" si="156"/>
        <v>0</v>
      </c>
      <c r="NPL20" s="300">
        <f t="shared" si="156"/>
        <v>0</v>
      </c>
      <c r="NPM20" s="300">
        <f t="shared" si="156"/>
        <v>0</v>
      </c>
      <c r="NPN20" s="300">
        <f t="shared" si="156"/>
        <v>0</v>
      </c>
      <c r="NPO20" s="300">
        <f t="shared" si="156"/>
        <v>0</v>
      </c>
      <c r="NPP20" s="300">
        <f t="shared" si="156"/>
        <v>0</v>
      </c>
      <c r="NPQ20" s="300">
        <f t="shared" si="156"/>
        <v>0</v>
      </c>
      <c r="NPR20" s="300">
        <f t="shared" si="156"/>
        <v>0</v>
      </c>
      <c r="NPS20" s="300">
        <f t="shared" si="156"/>
        <v>0</v>
      </c>
      <c r="NPT20" s="300">
        <f t="shared" si="156"/>
        <v>0</v>
      </c>
      <c r="NPU20" s="300">
        <f t="shared" si="156"/>
        <v>0</v>
      </c>
      <c r="NPV20" s="300">
        <f t="shared" si="156"/>
        <v>0</v>
      </c>
      <c r="NPW20" s="300">
        <f t="shared" si="156"/>
        <v>0</v>
      </c>
      <c r="NPX20" s="300">
        <f t="shared" si="156"/>
        <v>0</v>
      </c>
      <c r="NPY20" s="300">
        <f t="shared" si="156"/>
        <v>0</v>
      </c>
      <c r="NPZ20" s="300">
        <f t="shared" si="156"/>
        <v>0</v>
      </c>
      <c r="NQA20" s="300">
        <f t="shared" si="156"/>
        <v>0</v>
      </c>
      <c r="NQB20" s="300">
        <f t="shared" si="156"/>
        <v>0</v>
      </c>
      <c r="NQC20" s="300">
        <f t="shared" si="156"/>
        <v>0</v>
      </c>
      <c r="NQD20" s="300">
        <f t="shared" si="156"/>
        <v>0</v>
      </c>
      <c r="NQE20" s="300">
        <f t="shared" si="156"/>
        <v>0</v>
      </c>
      <c r="NQF20" s="300">
        <f t="shared" si="156"/>
        <v>0</v>
      </c>
      <c r="NQG20" s="300">
        <f t="shared" si="156"/>
        <v>0</v>
      </c>
      <c r="NQH20" s="300">
        <f t="shared" si="156"/>
        <v>0</v>
      </c>
      <c r="NQI20" s="300">
        <f t="shared" si="156"/>
        <v>0</v>
      </c>
      <c r="NQJ20" s="300">
        <f t="shared" si="156"/>
        <v>0</v>
      </c>
      <c r="NQK20" s="300">
        <f t="shared" si="156"/>
        <v>0</v>
      </c>
      <c r="NQL20" s="300">
        <f t="shared" si="156"/>
        <v>0</v>
      </c>
      <c r="NQM20" s="300">
        <f t="shared" si="156"/>
        <v>0</v>
      </c>
      <c r="NQN20" s="300">
        <f t="shared" si="156"/>
        <v>0</v>
      </c>
      <c r="NQO20" s="300">
        <f t="shared" si="156"/>
        <v>0</v>
      </c>
      <c r="NQP20" s="300">
        <f t="shared" si="156"/>
        <v>0</v>
      </c>
      <c r="NQQ20" s="300">
        <f t="shared" si="156"/>
        <v>0</v>
      </c>
      <c r="NQR20" s="300">
        <f t="shared" si="156"/>
        <v>0</v>
      </c>
      <c r="NQS20" s="300">
        <f t="shared" si="156"/>
        <v>0</v>
      </c>
      <c r="NQT20" s="300">
        <f t="shared" si="156"/>
        <v>0</v>
      </c>
      <c r="NQU20" s="300">
        <f t="shared" si="156"/>
        <v>0</v>
      </c>
      <c r="NQV20" s="300">
        <f t="shared" si="156"/>
        <v>0</v>
      </c>
      <c r="NQW20" s="300">
        <f t="shared" si="156"/>
        <v>0</v>
      </c>
      <c r="NQX20" s="300">
        <f t="shared" ref="NQX20:NTI20" si="157" xml:space="preserve"> IF( NQX18 = 1, $F10, 0 )</f>
        <v>0</v>
      </c>
      <c r="NQY20" s="300">
        <f t="shared" si="157"/>
        <v>0</v>
      </c>
      <c r="NQZ20" s="300">
        <f t="shared" si="157"/>
        <v>0</v>
      </c>
      <c r="NRA20" s="300">
        <f t="shared" si="157"/>
        <v>0</v>
      </c>
      <c r="NRB20" s="300">
        <f t="shared" si="157"/>
        <v>0</v>
      </c>
      <c r="NRC20" s="300">
        <f t="shared" si="157"/>
        <v>0</v>
      </c>
      <c r="NRD20" s="300">
        <f t="shared" si="157"/>
        <v>0</v>
      </c>
      <c r="NRE20" s="300">
        <f t="shared" si="157"/>
        <v>0</v>
      </c>
      <c r="NRF20" s="300">
        <f t="shared" si="157"/>
        <v>0</v>
      </c>
      <c r="NRG20" s="300">
        <f t="shared" si="157"/>
        <v>0</v>
      </c>
      <c r="NRH20" s="300">
        <f t="shared" si="157"/>
        <v>0</v>
      </c>
      <c r="NRI20" s="300">
        <f t="shared" si="157"/>
        <v>0</v>
      </c>
      <c r="NRJ20" s="300">
        <f t="shared" si="157"/>
        <v>0</v>
      </c>
      <c r="NRK20" s="300">
        <f t="shared" si="157"/>
        <v>0</v>
      </c>
      <c r="NRL20" s="300">
        <f t="shared" si="157"/>
        <v>0</v>
      </c>
      <c r="NRM20" s="300">
        <f t="shared" si="157"/>
        <v>0</v>
      </c>
      <c r="NRN20" s="300">
        <f t="shared" si="157"/>
        <v>0</v>
      </c>
      <c r="NRO20" s="300">
        <f t="shared" si="157"/>
        <v>0</v>
      </c>
      <c r="NRP20" s="300">
        <f t="shared" si="157"/>
        <v>0</v>
      </c>
      <c r="NRQ20" s="300">
        <f t="shared" si="157"/>
        <v>0</v>
      </c>
      <c r="NRR20" s="300">
        <f t="shared" si="157"/>
        <v>0</v>
      </c>
      <c r="NRS20" s="300">
        <f t="shared" si="157"/>
        <v>0</v>
      </c>
      <c r="NRT20" s="300">
        <f t="shared" si="157"/>
        <v>0</v>
      </c>
      <c r="NRU20" s="300">
        <f t="shared" si="157"/>
        <v>0</v>
      </c>
      <c r="NRV20" s="300">
        <f t="shared" si="157"/>
        <v>0</v>
      </c>
      <c r="NRW20" s="300">
        <f t="shared" si="157"/>
        <v>0</v>
      </c>
      <c r="NRX20" s="300">
        <f t="shared" si="157"/>
        <v>0</v>
      </c>
      <c r="NRY20" s="300">
        <f t="shared" si="157"/>
        <v>0</v>
      </c>
      <c r="NRZ20" s="300">
        <f t="shared" si="157"/>
        <v>0</v>
      </c>
      <c r="NSA20" s="300">
        <f t="shared" si="157"/>
        <v>0</v>
      </c>
      <c r="NSB20" s="300">
        <f t="shared" si="157"/>
        <v>0</v>
      </c>
      <c r="NSC20" s="300">
        <f t="shared" si="157"/>
        <v>0</v>
      </c>
      <c r="NSD20" s="300">
        <f t="shared" si="157"/>
        <v>0</v>
      </c>
      <c r="NSE20" s="300">
        <f t="shared" si="157"/>
        <v>0</v>
      </c>
      <c r="NSF20" s="300">
        <f t="shared" si="157"/>
        <v>0</v>
      </c>
      <c r="NSG20" s="300">
        <f t="shared" si="157"/>
        <v>0</v>
      </c>
      <c r="NSH20" s="300">
        <f t="shared" si="157"/>
        <v>0</v>
      </c>
      <c r="NSI20" s="300">
        <f t="shared" si="157"/>
        <v>0</v>
      </c>
      <c r="NSJ20" s="300">
        <f t="shared" si="157"/>
        <v>0</v>
      </c>
      <c r="NSK20" s="300">
        <f t="shared" si="157"/>
        <v>0</v>
      </c>
      <c r="NSL20" s="300">
        <f t="shared" si="157"/>
        <v>0</v>
      </c>
      <c r="NSM20" s="300">
        <f t="shared" si="157"/>
        <v>0</v>
      </c>
      <c r="NSN20" s="300">
        <f t="shared" si="157"/>
        <v>0</v>
      </c>
      <c r="NSO20" s="300">
        <f t="shared" si="157"/>
        <v>0</v>
      </c>
      <c r="NSP20" s="300">
        <f t="shared" si="157"/>
        <v>0</v>
      </c>
      <c r="NSQ20" s="300">
        <f t="shared" si="157"/>
        <v>0</v>
      </c>
      <c r="NSR20" s="300">
        <f t="shared" si="157"/>
        <v>0</v>
      </c>
      <c r="NSS20" s="300">
        <f t="shared" si="157"/>
        <v>0</v>
      </c>
      <c r="NST20" s="300">
        <f t="shared" si="157"/>
        <v>0</v>
      </c>
      <c r="NSU20" s="300">
        <f t="shared" si="157"/>
        <v>0</v>
      </c>
      <c r="NSV20" s="300">
        <f t="shared" si="157"/>
        <v>0</v>
      </c>
      <c r="NSW20" s="300">
        <f t="shared" si="157"/>
        <v>0</v>
      </c>
      <c r="NSX20" s="300">
        <f t="shared" si="157"/>
        <v>0</v>
      </c>
      <c r="NSY20" s="300">
        <f t="shared" si="157"/>
        <v>0</v>
      </c>
      <c r="NSZ20" s="300">
        <f t="shared" si="157"/>
        <v>0</v>
      </c>
      <c r="NTA20" s="300">
        <f t="shared" si="157"/>
        <v>0</v>
      </c>
      <c r="NTB20" s="300">
        <f t="shared" si="157"/>
        <v>0</v>
      </c>
      <c r="NTC20" s="300">
        <f t="shared" si="157"/>
        <v>0</v>
      </c>
      <c r="NTD20" s="300">
        <f t="shared" si="157"/>
        <v>0</v>
      </c>
      <c r="NTE20" s="300">
        <f t="shared" si="157"/>
        <v>0</v>
      </c>
      <c r="NTF20" s="300">
        <f t="shared" si="157"/>
        <v>0</v>
      </c>
      <c r="NTG20" s="300">
        <f t="shared" si="157"/>
        <v>0</v>
      </c>
      <c r="NTH20" s="300">
        <f t="shared" si="157"/>
        <v>0</v>
      </c>
      <c r="NTI20" s="300">
        <f t="shared" si="157"/>
        <v>0</v>
      </c>
      <c r="NTJ20" s="300">
        <f t="shared" ref="NTJ20:NVU20" si="158" xml:space="preserve"> IF( NTJ18 = 1, $F10, 0 )</f>
        <v>0</v>
      </c>
      <c r="NTK20" s="300">
        <f t="shared" si="158"/>
        <v>0</v>
      </c>
      <c r="NTL20" s="300">
        <f t="shared" si="158"/>
        <v>0</v>
      </c>
      <c r="NTM20" s="300">
        <f t="shared" si="158"/>
        <v>0</v>
      </c>
      <c r="NTN20" s="300">
        <f t="shared" si="158"/>
        <v>0</v>
      </c>
      <c r="NTO20" s="300">
        <f t="shared" si="158"/>
        <v>0</v>
      </c>
      <c r="NTP20" s="300">
        <f t="shared" si="158"/>
        <v>0</v>
      </c>
      <c r="NTQ20" s="300">
        <f t="shared" si="158"/>
        <v>0</v>
      </c>
      <c r="NTR20" s="300">
        <f t="shared" si="158"/>
        <v>0</v>
      </c>
      <c r="NTS20" s="300">
        <f t="shared" si="158"/>
        <v>0</v>
      </c>
      <c r="NTT20" s="300">
        <f t="shared" si="158"/>
        <v>0</v>
      </c>
      <c r="NTU20" s="300">
        <f t="shared" si="158"/>
        <v>0</v>
      </c>
      <c r="NTV20" s="300">
        <f t="shared" si="158"/>
        <v>0</v>
      </c>
      <c r="NTW20" s="300">
        <f t="shared" si="158"/>
        <v>0</v>
      </c>
      <c r="NTX20" s="300">
        <f t="shared" si="158"/>
        <v>0</v>
      </c>
      <c r="NTY20" s="300">
        <f t="shared" si="158"/>
        <v>0</v>
      </c>
      <c r="NTZ20" s="300">
        <f t="shared" si="158"/>
        <v>0</v>
      </c>
      <c r="NUA20" s="300">
        <f t="shared" si="158"/>
        <v>0</v>
      </c>
      <c r="NUB20" s="300">
        <f t="shared" si="158"/>
        <v>0</v>
      </c>
      <c r="NUC20" s="300">
        <f t="shared" si="158"/>
        <v>0</v>
      </c>
      <c r="NUD20" s="300">
        <f t="shared" si="158"/>
        <v>0</v>
      </c>
      <c r="NUE20" s="300">
        <f t="shared" si="158"/>
        <v>0</v>
      </c>
      <c r="NUF20" s="300">
        <f t="shared" si="158"/>
        <v>0</v>
      </c>
      <c r="NUG20" s="300">
        <f t="shared" si="158"/>
        <v>0</v>
      </c>
      <c r="NUH20" s="300">
        <f t="shared" si="158"/>
        <v>0</v>
      </c>
      <c r="NUI20" s="300">
        <f t="shared" si="158"/>
        <v>0</v>
      </c>
      <c r="NUJ20" s="300">
        <f t="shared" si="158"/>
        <v>0</v>
      </c>
      <c r="NUK20" s="300">
        <f t="shared" si="158"/>
        <v>0</v>
      </c>
      <c r="NUL20" s="300">
        <f t="shared" si="158"/>
        <v>0</v>
      </c>
      <c r="NUM20" s="300">
        <f t="shared" si="158"/>
        <v>0</v>
      </c>
      <c r="NUN20" s="300">
        <f t="shared" si="158"/>
        <v>0</v>
      </c>
      <c r="NUO20" s="300">
        <f t="shared" si="158"/>
        <v>0</v>
      </c>
      <c r="NUP20" s="300">
        <f t="shared" si="158"/>
        <v>0</v>
      </c>
      <c r="NUQ20" s="300">
        <f t="shared" si="158"/>
        <v>0</v>
      </c>
      <c r="NUR20" s="300">
        <f t="shared" si="158"/>
        <v>0</v>
      </c>
      <c r="NUS20" s="300">
        <f t="shared" si="158"/>
        <v>0</v>
      </c>
      <c r="NUT20" s="300">
        <f t="shared" si="158"/>
        <v>0</v>
      </c>
      <c r="NUU20" s="300">
        <f t="shared" si="158"/>
        <v>0</v>
      </c>
      <c r="NUV20" s="300">
        <f t="shared" si="158"/>
        <v>0</v>
      </c>
      <c r="NUW20" s="300">
        <f t="shared" si="158"/>
        <v>0</v>
      </c>
      <c r="NUX20" s="300">
        <f t="shared" si="158"/>
        <v>0</v>
      </c>
      <c r="NUY20" s="300">
        <f t="shared" si="158"/>
        <v>0</v>
      </c>
      <c r="NUZ20" s="300">
        <f t="shared" si="158"/>
        <v>0</v>
      </c>
      <c r="NVA20" s="300">
        <f t="shared" si="158"/>
        <v>0</v>
      </c>
      <c r="NVB20" s="300">
        <f t="shared" si="158"/>
        <v>0</v>
      </c>
      <c r="NVC20" s="300">
        <f t="shared" si="158"/>
        <v>0</v>
      </c>
      <c r="NVD20" s="300">
        <f t="shared" si="158"/>
        <v>0</v>
      </c>
      <c r="NVE20" s="300">
        <f t="shared" si="158"/>
        <v>0</v>
      </c>
      <c r="NVF20" s="300">
        <f t="shared" si="158"/>
        <v>0</v>
      </c>
      <c r="NVG20" s="300">
        <f t="shared" si="158"/>
        <v>0</v>
      </c>
      <c r="NVH20" s="300">
        <f t="shared" si="158"/>
        <v>0</v>
      </c>
      <c r="NVI20" s="300">
        <f t="shared" si="158"/>
        <v>0</v>
      </c>
      <c r="NVJ20" s="300">
        <f t="shared" si="158"/>
        <v>0</v>
      </c>
      <c r="NVK20" s="300">
        <f t="shared" si="158"/>
        <v>0</v>
      </c>
      <c r="NVL20" s="300">
        <f t="shared" si="158"/>
        <v>0</v>
      </c>
      <c r="NVM20" s="300">
        <f t="shared" si="158"/>
        <v>0</v>
      </c>
      <c r="NVN20" s="300">
        <f t="shared" si="158"/>
        <v>0</v>
      </c>
      <c r="NVO20" s="300">
        <f t="shared" si="158"/>
        <v>0</v>
      </c>
      <c r="NVP20" s="300">
        <f t="shared" si="158"/>
        <v>0</v>
      </c>
      <c r="NVQ20" s="300">
        <f t="shared" si="158"/>
        <v>0</v>
      </c>
      <c r="NVR20" s="300">
        <f t="shared" si="158"/>
        <v>0</v>
      </c>
      <c r="NVS20" s="300">
        <f t="shared" si="158"/>
        <v>0</v>
      </c>
      <c r="NVT20" s="300">
        <f t="shared" si="158"/>
        <v>0</v>
      </c>
      <c r="NVU20" s="300">
        <f t="shared" si="158"/>
        <v>0</v>
      </c>
      <c r="NVV20" s="300">
        <f t="shared" ref="NVV20:NYG20" si="159" xml:space="preserve"> IF( NVV18 = 1, $F10, 0 )</f>
        <v>0</v>
      </c>
      <c r="NVW20" s="300">
        <f t="shared" si="159"/>
        <v>0</v>
      </c>
      <c r="NVX20" s="300">
        <f t="shared" si="159"/>
        <v>0</v>
      </c>
      <c r="NVY20" s="300">
        <f t="shared" si="159"/>
        <v>0</v>
      </c>
      <c r="NVZ20" s="300">
        <f t="shared" si="159"/>
        <v>0</v>
      </c>
      <c r="NWA20" s="300">
        <f t="shared" si="159"/>
        <v>0</v>
      </c>
      <c r="NWB20" s="300">
        <f t="shared" si="159"/>
        <v>0</v>
      </c>
      <c r="NWC20" s="300">
        <f t="shared" si="159"/>
        <v>0</v>
      </c>
      <c r="NWD20" s="300">
        <f t="shared" si="159"/>
        <v>0</v>
      </c>
      <c r="NWE20" s="300">
        <f t="shared" si="159"/>
        <v>0</v>
      </c>
      <c r="NWF20" s="300">
        <f t="shared" si="159"/>
        <v>0</v>
      </c>
      <c r="NWG20" s="300">
        <f t="shared" si="159"/>
        <v>0</v>
      </c>
      <c r="NWH20" s="300">
        <f t="shared" si="159"/>
        <v>0</v>
      </c>
      <c r="NWI20" s="300">
        <f t="shared" si="159"/>
        <v>0</v>
      </c>
      <c r="NWJ20" s="300">
        <f t="shared" si="159"/>
        <v>0</v>
      </c>
      <c r="NWK20" s="300">
        <f t="shared" si="159"/>
        <v>0</v>
      </c>
      <c r="NWL20" s="300">
        <f t="shared" si="159"/>
        <v>0</v>
      </c>
      <c r="NWM20" s="300">
        <f t="shared" si="159"/>
        <v>0</v>
      </c>
      <c r="NWN20" s="300">
        <f t="shared" si="159"/>
        <v>0</v>
      </c>
      <c r="NWO20" s="300">
        <f t="shared" si="159"/>
        <v>0</v>
      </c>
      <c r="NWP20" s="300">
        <f t="shared" si="159"/>
        <v>0</v>
      </c>
      <c r="NWQ20" s="300">
        <f t="shared" si="159"/>
        <v>0</v>
      </c>
      <c r="NWR20" s="300">
        <f t="shared" si="159"/>
        <v>0</v>
      </c>
      <c r="NWS20" s="300">
        <f t="shared" si="159"/>
        <v>0</v>
      </c>
      <c r="NWT20" s="300">
        <f t="shared" si="159"/>
        <v>0</v>
      </c>
      <c r="NWU20" s="300">
        <f t="shared" si="159"/>
        <v>0</v>
      </c>
      <c r="NWV20" s="300">
        <f t="shared" si="159"/>
        <v>0</v>
      </c>
      <c r="NWW20" s="300">
        <f t="shared" si="159"/>
        <v>0</v>
      </c>
      <c r="NWX20" s="300">
        <f t="shared" si="159"/>
        <v>0</v>
      </c>
      <c r="NWY20" s="300">
        <f t="shared" si="159"/>
        <v>0</v>
      </c>
      <c r="NWZ20" s="300">
        <f t="shared" si="159"/>
        <v>0</v>
      </c>
      <c r="NXA20" s="300">
        <f t="shared" si="159"/>
        <v>0</v>
      </c>
      <c r="NXB20" s="300">
        <f t="shared" si="159"/>
        <v>0</v>
      </c>
      <c r="NXC20" s="300">
        <f t="shared" si="159"/>
        <v>0</v>
      </c>
      <c r="NXD20" s="300">
        <f t="shared" si="159"/>
        <v>0</v>
      </c>
      <c r="NXE20" s="300">
        <f t="shared" si="159"/>
        <v>0</v>
      </c>
      <c r="NXF20" s="300">
        <f t="shared" si="159"/>
        <v>0</v>
      </c>
      <c r="NXG20" s="300">
        <f t="shared" si="159"/>
        <v>0</v>
      </c>
      <c r="NXH20" s="300">
        <f t="shared" si="159"/>
        <v>0</v>
      </c>
      <c r="NXI20" s="300">
        <f t="shared" si="159"/>
        <v>0</v>
      </c>
      <c r="NXJ20" s="300">
        <f t="shared" si="159"/>
        <v>0</v>
      </c>
      <c r="NXK20" s="300">
        <f t="shared" si="159"/>
        <v>0</v>
      </c>
      <c r="NXL20" s="300">
        <f t="shared" si="159"/>
        <v>0</v>
      </c>
      <c r="NXM20" s="300">
        <f t="shared" si="159"/>
        <v>0</v>
      </c>
      <c r="NXN20" s="300">
        <f t="shared" si="159"/>
        <v>0</v>
      </c>
      <c r="NXO20" s="300">
        <f t="shared" si="159"/>
        <v>0</v>
      </c>
      <c r="NXP20" s="300">
        <f t="shared" si="159"/>
        <v>0</v>
      </c>
      <c r="NXQ20" s="300">
        <f t="shared" si="159"/>
        <v>0</v>
      </c>
      <c r="NXR20" s="300">
        <f t="shared" si="159"/>
        <v>0</v>
      </c>
      <c r="NXS20" s="300">
        <f t="shared" si="159"/>
        <v>0</v>
      </c>
      <c r="NXT20" s="300">
        <f t="shared" si="159"/>
        <v>0</v>
      </c>
      <c r="NXU20" s="300">
        <f t="shared" si="159"/>
        <v>0</v>
      </c>
      <c r="NXV20" s="300">
        <f t="shared" si="159"/>
        <v>0</v>
      </c>
      <c r="NXW20" s="300">
        <f t="shared" si="159"/>
        <v>0</v>
      </c>
      <c r="NXX20" s="300">
        <f t="shared" si="159"/>
        <v>0</v>
      </c>
      <c r="NXY20" s="300">
        <f t="shared" si="159"/>
        <v>0</v>
      </c>
      <c r="NXZ20" s="300">
        <f t="shared" si="159"/>
        <v>0</v>
      </c>
      <c r="NYA20" s="300">
        <f t="shared" si="159"/>
        <v>0</v>
      </c>
      <c r="NYB20" s="300">
        <f t="shared" si="159"/>
        <v>0</v>
      </c>
      <c r="NYC20" s="300">
        <f t="shared" si="159"/>
        <v>0</v>
      </c>
      <c r="NYD20" s="300">
        <f t="shared" si="159"/>
        <v>0</v>
      </c>
      <c r="NYE20" s="300">
        <f t="shared" si="159"/>
        <v>0</v>
      </c>
      <c r="NYF20" s="300">
        <f t="shared" si="159"/>
        <v>0</v>
      </c>
      <c r="NYG20" s="300">
        <f t="shared" si="159"/>
        <v>0</v>
      </c>
      <c r="NYH20" s="300">
        <f t="shared" ref="NYH20:OAS20" si="160" xml:space="preserve"> IF( NYH18 = 1, $F10, 0 )</f>
        <v>0</v>
      </c>
      <c r="NYI20" s="300">
        <f t="shared" si="160"/>
        <v>0</v>
      </c>
      <c r="NYJ20" s="300">
        <f t="shared" si="160"/>
        <v>0</v>
      </c>
      <c r="NYK20" s="300">
        <f t="shared" si="160"/>
        <v>0</v>
      </c>
      <c r="NYL20" s="300">
        <f t="shared" si="160"/>
        <v>0</v>
      </c>
      <c r="NYM20" s="300">
        <f t="shared" si="160"/>
        <v>0</v>
      </c>
      <c r="NYN20" s="300">
        <f t="shared" si="160"/>
        <v>0</v>
      </c>
      <c r="NYO20" s="300">
        <f t="shared" si="160"/>
        <v>0</v>
      </c>
      <c r="NYP20" s="300">
        <f t="shared" si="160"/>
        <v>0</v>
      </c>
      <c r="NYQ20" s="300">
        <f t="shared" si="160"/>
        <v>0</v>
      </c>
      <c r="NYR20" s="300">
        <f t="shared" si="160"/>
        <v>0</v>
      </c>
      <c r="NYS20" s="300">
        <f t="shared" si="160"/>
        <v>0</v>
      </c>
      <c r="NYT20" s="300">
        <f t="shared" si="160"/>
        <v>0</v>
      </c>
      <c r="NYU20" s="300">
        <f t="shared" si="160"/>
        <v>0</v>
      </c>
      <c r="NYV20" s="300">
        <f t="shared" si="160"/>
        <v>0</v>
      </c>
      <c r="NYW20" s="300">
        <f t="shared" si="160"/>
        <v>0</v>
      </c>
      <c r="NYX20" s="300">
        <f t="shared" si="160"/>
        <v>0</v>
      </c>
      <c r="NYY20" s="300">
        <f t="shared" si="160"/>
        <v>0</v>
      </c>
      <c r="NYZ20" s="300">
        <f t="shared" si="160"/>
        <v>0</v>
      </c>
      <c r="NZA20" s="300">
        <f t="shared" si="160"/>
        <v>0</v>
      </c>
      <c r="NZB20" s="300">
        <f t="shared" si="160"/>
        <v>0</v>
      </c>
      <c r="NZC20" s="300">
        <f t="shared" si="160"/>
        <v>0</v>
      </c>
      <c r="NZD20" s="300">
        <f t="shared" si="160"/>
        <v>0</v>
      </c>
      <c r="NZE20" s="300">
        <f t="shared" si="160"/>
        <v>0</v>
      </c>
      <c r="NZF20" s="300">
        <f t="shared" si="160"/>
        <v>0</v>
      </c>
      <c r="NZG20" s="300">
        <f t="shared" si="160"/>
        <v>0</v>
      </c>
      <c r="NZH20" s="300">
        <f t="shared" si="160"/>
        <v>0</v>
      </c>
      <c r="NZI20" s="300">
        <f t="shared" si="160"/>
        <v>0</v>
      </c>
      <c r="NZJ20" s="300">
        <f t="shared" si="160"/>
        <v>0</v>
      </c>
      <c r="NZK20" s="300">
        <f t="shared" si="160"/>
        <v>0</v>
      </c>
      <c r="NZL20" s="300">
        <f t="shared" si="160"/>
        <v>0</v>
      </c>
      <c r="NZM20" s="300">
        <f t="shared" si="160"/>
        <v>0</v>
      </c>
      <c r="NZN20" s="300">
        <f t="shared" si="160"/>
        <v>0</v>
      </c>
      <c r="NZO20" s="300">
        <f t="shared" si="160"/>
        <v>0</v>
      </c>
      <c r="NZP20" s="300">
        <f t="shared" si="160"/>
        <v>0</v>
      </c>
      <c r="NZQ20" s="300">
        <f t="shared" si="160"/>
        <v>0</v>
      </c>
      <c r="NZR20" s="300">
        <f t="shared" si="160"/>
        <v>0</v>
      </c>
      <c r="NZS20" s="300">
        <f t="shared" si="160"/>
        <v>0</v>
      </c>
      <c r="NZT20" s="300">
        <f t="shared" si="160"/>
        <v>0</v>
      </c>
      <c r="NZU20" s="300">
        <f t="shared" si="160"/>
        <v>0</v>
      </c>
      <c r="NZV20" s="300">
        <f t="shared" si="160"/>
        <v>0</v>
      </c>
      <c r="NZW20" s="300">
        <f t="shared" si="160"/>
        <v>0</v>
      </c>
      <c r="NZX20" s="300">
        <f t="shared" si="160"/>
        <v>0</v>
      </c>
      <c r="NZY20" s="300">
        <f t="shared" si="160"/>
        <v>0</v>
      </c>
      <c r="NZZ20" s="300">
        <f t="shared" si="160"/>
        <v>0</v>
      </c>
      <c r="OAA20" s="300">
        <f t="shared" si="160"/>
        <v>0</v>
      </c>
      <c r="OAB20" s="300">
        <f t="shared" si="160"/>
        <v>0</v>
      </c>
      <c r="OAC20" s="300">
        <f t="shared" si="160"/>
        <v>0</v>
      </c>
      <c r="OAD20" s="300">
        <f t="shared" si="160"/>
        <v>0</v>
      </c>
      <c r="OAE20" s="300">
        <f t="shared" si="160"/>
        <v>0</v>
      </c>
      <c r="OAF20" s="300">
        <f t="shared" si="160"/>
        <v>0</v>
      </c>
      <c r="OAG20" s="300">
        <f t="shared" si="160"/>
        <v>0</v>
      </c>
      <c r="OAH20" s="300">
        <f t="shared" si="160"/>
        <v>0</v>
      </c>
      <c r="OAI20" s="300">
        <f t="shared" si="160"/>
        <v>0</v>
      </c>
      <c r="OAJ20" s="300">
        <f t="shared" si="160"/>
        <v>0</v>
      </c>
      <c r="OAK20" s="300">
        <f t="shared" si="160"/>
        <v>0</v>
      </c>
      <c r="OAL20" s="300">
        <f t="shared" si="160"/>
        <v>0</v>
      </c>
      <c r="OAM20" s="300">
        <f t="shared" si="160"/>
        <v>0</v>
      </c>
      <c r="OAN20" s="300">
        <f t="shared" si="160"/>
        <v>0</v>
      </c>
      <c r="OAO20" s="300">
        <f t="shared" si="160"/>
        <v>0</v>
      </c>
      <c r="OAP20" s="300">
        <f t="shared" si="160"/>
        <v>0</v>
      </c>
      <c r="OAQ20" s="300">
        <f t="shared" si="160"/>
        <v>0</v>
      </c>
      <c r="OAR20" s="300">
        <f t="shared" si="160"/>
        <v>0</v>
      </c>
      <c r="OAS20" s="300">
        <f t="shared" si="160"/>
        <v>0</v>
      </c>
      <c r="OAT20" s="300">
        <f t="shared" ref="OAT20:ODE20" si="161" xml:space="preserve"> IF( OAT18 = 1, $F10, 0 )</f>
        <v>0</v>
      </c>
      <c r="OAU20" s="300">
        <f t="shared" si="161"/>
        <v>0</v>
      </c>
      <c r="OAV20" s="300">
        <f t="shared" si="161"/>
        <v>0</v>
      </c>
      <c r="OAW20" s="300">
        <f t="shared" si="161"/>
        <v>0</v>
      </c>
      <c r="OAX20" s="300">
        <f t="shared" si="161"/>
        <v>0</v>
      </c>
      <c r="OAY20" s="300">
        <f t="shared" si="161"/>
        <v>0</v>
      </c>
      <c r="OAZ20" s="300">
        <f t="shared" si="161"/>
        <v>0</v>
      </c>
      <c r="OBA20" s="300">
        <f t="shared" si="161"/>
        <v>0</v>
      </c>
      <c r="OBB20" s="300">
        <f t="shared" si="161"/>
        <v>0</v>
      </c>
      <c r="OBC20" s="300">
        <f t="shared" si="161"/>
        <v>0</v>
      </c>
      <c r="OBD20" s="300">
        <f t="shared" si="161"/>
        <v>0</v>
      </c>
      <c r="OBE20" s="300">
        <f t="shared" si="161"/>
        <v>0</v>
      </c>
      <c r="OBF20" s="300">
        <f t="shared" si="161"/>
        <v>0</v>
      </c>
      <c r="OBG20" s="300">
        <f t="shared" si="161"/>
        <v>0</v>
      </c>
      <c r="OBH20" s="300">
        <f t="shared" si="161"/>
        <v>0</v>
      </c>
      <c r="OBI20" s="300">
        <f t="shared" si="161"/>
        <v>0</v>
      </c>
      <c r="OBJ20" s="300">
        <f t="shared" si="161"/>
        <v>0</v>
      </c>
      <c r="OBK20" s="300">
        <f t="shared" si="161"/>
        <v>0</v>
      </c>
      <c r="OBL20" s="300">
        <f t="shared" si="161"/>
        <v>0</v>
      </c>
      <c r="OBM20" s="300">
        <f t="shared" si="161"/>
        <v>0</v>
      </c>
      <c r="OBN20" s="300">
        <f t="shared" si="161"/>
        <v>0</v>
      </c>
      <c r="OBO20" s="300">
        <f t="shared" si="161"/>
        <v>0</v>
      </c>
      <c r="OBP20" s="300">
        <f t="shared" si="161"/>
        <v>0</v>
      </c>
      <c r="OBQ20" s="300">
        <f t="shared" si="161"/>
        <v>0</v>
      </c>
      <c r="OBR20" s="300">
        <f t="shared" si="161"/>
        <v>0</v>
      </c>
      <c r="OBS20" s="300">
        <f t="shared" si="161"/>
        <v>0</v>
      </c>
      <c r="OBT20" s="300">
        <f t="shared" si="161"/>
        <v>0</v>
      </c>
      <c r="OBU20" s="300">
        <f t="shared" si="161"/>
        <v>0</v>
      </c>
      <c r="OBV20" s="300">
        <f t="shared" si="161"/>
        <v>0</v>
      </c>
      <c r="OBW20" s="300">
        <f t="shared" si="161"/>
        <v>0</v>
      </c>
      <c r="OBX20" s="300">
        <f t="shared" si="161"/>
        <v>0</v>
      </c>
      <c r="OBY20" s="300">
        <f t="shared" si="161"/>
        <v>0</v>
      </c>
      <c r="OBZ20" s="300">
        <f t="shared" si="161"/>
        <v>0</v>
      </c>
      <c r="OCA20" s="300">
        <f t="shared" si="161"/>
        <v>0</v>
      </c>
      <c r="OCB20" s="300">
        <f t="shared" si="161"/>
        <v>0</v>
      </c>
      <c r="OCC20" s="300">
        <f t="shared" si="161"/>
        <v>0</v>
      </c>
      <c r="OCD20" s="300">
        <f t="shared" si="161"/>
        <v>0</v>
      </c>
      <c r="OCE20" s="300">
        <f t="shared" si="161"/>
        <v>0</v>
      </c>
      <c r="OCF20" s="300">
        <f t="shared" si="161"/>
        <v>0</v>
      </c>
      <c r="OCG20" s="300">
        <f t="shared" si="161"/>
        <v>0</v>
      </c>
      <c r="OCH20" s="300">
        <f t="shared" si="161"/>
        <v>0</v>
      </c>
      <c r="OCI20" s="300">
        <f t="shared" si="161"/>
        <v>0</v>
      </c>
      <c r="OCJ20" s="300">
        <f t="shared" si="161"/>
        <v>0</v>
      </c>
      <c r="OCK20" s="300">
        <f t="shared" si="161"/>
        <v>0</v>
      </c>
      <c r="OCL20" s="300">
        <f t="shared" si="161"/>
        <v>0</v>
      </c>
      <c r="OCM20" s="300">
        <f t="shared" si="161"/>
        <v>0</v>
      </c>
      <c r="OCN20" s="300">
        <f t="shared" si="161"/>
        <v>0</v>
      </c>
      <c r="OCO20" s="300">
        <f t="shared" si="161"/>
        <v>0</v>
      </c>
      <c r="OCP20" s="300">
        <f t="shared" si="161"/>
        <v>0</v>
      </c>
      <c r="OCQ20" s="300">
        <f t="shared" si="161"/>
        <v>0</v>
      </c>
      <c r="OCR20" s="300">
        <f t="shared" si="161"/>
        <v>0</v>
      </c>
      <c r="OCS20" s="300">
        <f t="shared" si="161"/>
        <v>0</v>
      </c>
      <c r="OCT20" s="300">
        <f t="shared" si="161"/>
        <v>0</v>
      </c>
      <c r="OCU20" s="300">
        <f t="shared" si="161"/>
        <v>0</v>
      </c>
      <c r="OCV20" s="300">
        <f t="shared" si="161"/>
        <v>0</v>
      </c>
      <c r="OCW20" s="300">
        <f t="shared" si="161"/>
        <v>0</v>
      </c>
      <c r="OCX20" s="300">
        <f t="shared" si="161"/>
        <v>0</v>
      </c>
      <c r="OCY20" s="300">
        <f t="shared" si="161"/>
        <v>0</v>
      </c>
      <c r="OCZ20" s="300">
        <f t="shared" si="161"/>
        <v>0</v>
      </c>
      <c r="ODA20" s="300">
        <f t="shared" si="161"/>
        <v>0</v>
      </c>
      <c r="ODB20" s="300">
        <f t="shared" si="161"/>
        <v>0</v>
      </c>
      <c r="ODC20" s="300">
        <f t="shared" si="161"/>
        <v>0</v>
      </c>
      <c r="ODD20" s="300">
        <f t="shared" si="161"/>
        <v>0</v>
      </c>
      <c r="ODE20" s="300">
        <f t="shared" si="161"/>
        <v>0</v>
      </c>
      <c r="ODF20" s="300">
        <f t="shared" ref="ODF20:OFQ20" si="162" xml:space="preserve"> IF( ODF18 = 1, $F10, 0 )</f>
        <v>0</v>
      </c>
      <c r="ODG20" s="300">
        <f t="shared" si="162"/>
        <v>0</v>
      </c>
      <c r="ODH20" s="300">
        <f t="shared" si="162"/>
        <v>0</v>
      </c>
      <c r="ODI20" s="300">
        <f t="shared" si="162"/>
        <v>0</v>
      </c>
      <c r="ODJ20" s="300">
        <f t="shared" si="162"/>
        <v>0</v>
      </c>
      <c r="ODK20" s="300">
        <f t="shared" si="162"/>
        <v>0</v>
      </c>
      <c r="ODL20" s="300">
        <f t="shared" si="162"/>
        <v>0</v>
      </c>
      <c r="ODM20" s="300">
        <f t="shared" si="162"/>
        <v>0</v>
      </c>
      <c r="ODN20" s="300">
        <f t="shared" si="162"/>
        <v>0</v>
      </c>
      <c r="ODO20" s="300">
        <f t="shared" si="162"/>
        <v>0</v>
      </c>
      <c r="ODP20" s="300">
        <f t="shared" si="162"/>
        <v>0</v>
      </c>
      <c r="ODQ20" s="300">
        <f t="shared" si="162"/>
        <v>0</v>
      </c>
      <c r="ODR20" s="300">
        <f t="shared" si="162"/>
        <v>0</v>
      </c>
      <c r="ODS20" s="300">
        <f t="shared" si="162"/>
        <v>0</v>
      </c>
      <c r="ODT20" s="300">
        <f t="shared" si="162"/>
        <v>0</v>
      </c>
      <c r="ODU20" s="300">
        <f t="shared" si="162"/>
        <v>0</v>
      </c>
      <c r="ODV20" s="300">
        <f t="shared" si="162"/>
        <v>0</v>
      </c>
      <c r="ODW20" s="300">
        <f t="shared" si="162"/>
        <v>0</v>
      </c>
      <c r="ODX20" s="300">
        <f t="shared" si="162"/>
        <v>0</v>
      </c>
      <c r="ODY20" s="300">
        <f t="shared" si="162"/>
        <v>0</v>
      </c>
      <c r="ODZ20" s="300">
        <f t="shared" si="162"/>
        <v>0</v>
      </c>
      <c r="OEA20" s="300">
        <f t="shared" si="162"/>
        <v>0</v>
      </c>
      <c r="OEB20" s="300">
        <f t="shared" si="162"/>
        <v>0</v>
      </c>
      <c r="OEC20" s="300">
        <f t="shared" si="162"/>
        <v>0</v>
      </c>
      <c r="OED20" s="300">
        <f t="shared" si="162"/>
        <v>0</v>
      </c>
      <c r="OEE20" s="300">
        <f t="shared" si="162"/>
        <v>0</v>
      </c>
      <c r="OEF20" s="300">
        <f t="shared" si="162"/>
        <v>0</v>
      </c>
      <c r="OEG20" s="300">
        <f t="shared" si="162"/>
        <v>0</v>
      </c>
      <c r="OEH20" s="300">
        <f t="shared" si="162"/>
        <v>0</v>
      </c>
      <c r="OEI20" s="300">
        <f t="shared" si="162"/>
        <v>0</v>
      </c>
      <c r="OEJ20" s="300">
        <f t="shared" si="162"/>
        <v>0</v>
      </c>
      <c r="OEK20" s="300">
        <f t="shared" si="162"/>
        <v>0</v>
      </c>
      <c r="OEL20" s="300">
        <f t="shared" si="162"/>
        <v>0</v>
      </c>
      <c r="OEM20" s="300">
        <f t="shared" si="162"/>
        <v>0</v>
      </c>
      <c r="OEN20" s="300">
        <f t="shared" si="162"/>
        <v>0</v>
      </c>
      <c r="OEO20" s="300">
        <f t="shared" si="162"/>
        <v>0</v>
      </c>
      <c r="OEP20" s="300">
        <f t="shared" si="162"/>
        <v>0</v>
      </c>
      <c r="OEQ20" s="300">
        <f t="shared" si="162"/>
        <v>0</v>
      </c>
      <c r="OER20" s="300">
        <f t="shared" si="162"/>
        <v>0</v>
      </c>
      <c r="OES20" s="300">
        <f t="shared" si="162"/>
        <v>0</v>
      </c>
      <c r="OET20" s="300">
        <f t="shared" si="162"/>
        <v>0</v>
      </c>
      <c r="OEU20" s="300">
        <f t="shared" si="162"/>
        <v>0</v>
      </c>
      <c r="OEV20" s="300">
        <f t="shared" si="162"/>
        <v>0</v>
      </c>
      <c r="OEW20" s="300">
        <f t="shared" si="162"/>
        <v>0</v>
      </c>
      <c r="OEX20" s="300">
        <f t="shared" si="162"/>
        <v>0</v>
      </c>
      <c r="OEY20" s="300">
        <f t="shared" si="162"/>
        <v>0</v>
      </c>
      <c r="OEZ20" s="300">
        <f t="shared" si="162"/>
        <v>0</v>
      </c>
      <c r="OFA20" s="300">
        <f t="shared" si="162"/>
        <v>0</v>
      </c>
      <c r="OFB20" s="300">
        <f t="shared" si="162"/>
        <v>0</v>
      </c>
      <c r="OFC20" s="300">
        <f t="shared" si="162"/>
        <v>0</v>
      </c>
      <c r="OFD20" s="300">
        <f t="shared" si="162"/>
        <v>0</v>
      </c>
      <c r="OFE20" s="300">
        <f t="shared" si="162"/>
        <v>0</v>
      </c>
      <c r="OFF20" s="300">
        <f t="shared" si="162"/>
        <v>0</v>
      </c>
      <c r="OFG20" s="300">
        <f t="shared" si="162"/>
        <v>0</v>
      </c>
      <c r="OFH20" s="300">
        <f t="shared" si="162"/>
        <v>0</v>
      </c>
      <c r="OFI20" s="300">
        <f t="shared" si="162"/>
        <v>0</v>
      </c>
      <c r="OFJ20" s="300">
        <f t="shared" si="162"/>
        <v>0</v>
      </c>
      <c r="OFK20" s="300">
        <f t="shared" si="162"/>
        <v>0</v>
      </c>
      <c r="OFL20" s="300">
        <f t="shared" si="162"/>
        <v>0</v>
      </c>
      <c r="OFM20" s="300">
        <f t="shared" si="162"/>
        <v>0</v>
      </c>
      <c r="OFN20" s="300">
        <f t="shared" si="162"/>
        <v>0</v>
      </c>
      <c r="OFO20" s="300">
        <f t="shared" si="162"/>
        <v>0</v>
      </c>
      <c r="OFP20" s="300">
        <f t="shared" si="162"/>
        <v>0</v>
      </c>
      <c r="OFQ20" s="300">
        <f t="shared" si="162"/>
        <v>0</v>
      </c>
      <c r="OFR20" s="300">
        <f t="shared" ref="OFR20:OIC20" si="163" xml:space="preserve"> IF( OFR18 = 1, $F10, 0 )</f>
        <v>0</v>
      </c>
      <c r="OFS20" s="300">
        <f t="shared" si="163"/>
        <v>0</v>
      </c>
      <c r="OFT20" s="300">
        <f t="shared" si="163"/>
        <v>0</v>
      </c>
      <c r="OFU20" s="300">
        <f t="shared" si="163"/>
        <v>0</v>
      </c>
      <c r="OFV20" s="300">
        <f t="shared" si="163"/>
        <v>0</v>
      </c>
      <c r="OFW20" s="300">
        <f t="shared" si="163"/>
        <v>0</v>
      </c>
      <c r="OFX20" s="300">
        <f t="shared" si="163"/>
        <v>0</v>
      </c>
      <c r="OFY20" s="300">
        <f t="shared" si="163"/>
        <v>0</v>
      </c>
      <c r="OFZ20" s="300">
        <f t="shared" si="163"/>
        <v>0</v>
      </c>
      <c r="OGA20" s="300">
        <f t="shared" si="163"/>
        <v>0</v>
      </c>
      <c r="OGB20" s="300">
        <f t="shared" si="163"/>
        <v>0</v>
      </c>
      <c r="OGC20" s="300">
        <f t="shared" si="163"/>
        <v>0</v>
      </c>
      <c r="OGD20" s="300">
        <f t="shared" si="163"/>
        <v>0</v>
      </c>
      <c r="OGE20" s="300">
        <f t="shared" si="163"/>
        <v>0</v>
      </c>
      <c r="OGF20" s="300">
        <f t="shared" si="163"/>
        <v>0</v>
      </c>
      <c r="OGG20" s="300">
        <f t="shared" si="163"/>
        <v>0</v>
      </c>
      <c r="OGH20" s="300">
        <f t="shared" si="163"/>
        <v>0</v>
      </c>
      <c r="OGI20" s="300">
        <f t="shared" si="163"/>
        <v>0</v>
      </c>
      <c r="OGJ20" s="300">
        <f t="shared" si="163"/>
        <v>0</v>
      </c>
      <c r="OGK20" s="300">
        <f t="shared" si="163"/>
        <v>0</v>
      </c>
      <c r="OGL20" s="300">
        <f t="shared" si="163"/>
        <v>0</v>
      </c>
      <c r="OGM20" s="300">
        <f t="shared" si="163"/>
        <v>0</v>
      </c>
      <c r="OGN20" s="300">
        <f t="shared" si="163"/>
        <v>0</v>
      </c>
      <c r="OGO20" s="300">
        <f t="shared" si="163"/>
        <v>0</v>
      </c>
      <c r="OGP20" s="300">
        <f t="shared" si="163"/>
        <v>0</v>
      </c>
      <c r="OGQ20" s="300">
        <f t="shared" si="163"/>
        <v>0</v>
      </c>
      <c r="OGR20" s="300">
        <f t="shared" si="163"/>
        <v>0</v>
      </c>
      <c r="OGS20" s="300">
        <f t="shared" si="163"/>
        <v>0</v>
      </c>
      <c r="OGT20" s="300">
        <f t="shared" si="163"/>
        <v>0</v>
      </c>
      <c r="OGU20" s="300">
        <f t="shared" si="163"/>
        <v>0</v>
      </c>
      <c r="OGV20" s="300">
        <f t="shared" si="163"/>
        <v>0</v>
      </c>
      <c r="OGW20" s="300">
        <f t="shared" si="163"/>
        <v>0</v>
      </c>
      <c r="OGX20" s="300">
        <f t="shared" si="163"/>
        <v>0</v>
      </c>
      <c r="OGY20" s="300">
        <f t="shared" si="163"/>
        <v>0</v>
      </c>
      <c r="OGZ20" s="300">
        <f t="shared" si="163"/>
        <v>0</v>
      </c>
      <c r="OHA20" s="300">
        <f t="shared" si="163"/>
        <v>0</v>
      </c>
      <c r="OHB20" s="300">
        <f t="shared" si="163"/>
        <v>0</v>
      </c>
      <c r="OHC20" s="300">
        <f t="shared" si="163"/>
        <v>0</v>
      </c>
      <c r="OHD20" s="300">
        <f t="shared" si="163"/>
        <v>0</v>
      </c>
      <c r="OHE20" s="300">
        <f t="shared" si="163"/>
        <v>0</v>
      </c>
      <c r="OHF20" s="300">
        <f t="shared" si="163"/>
        <v>0</v>
      </c>
      <c r="OHG20" s="300">
        <f t="shared" si="163"/>
        <v>0</v>
      </c>
      <c r="OHH20" s="300">
        <f t="shared" si="163"/>
        <v>0</v>
      </c>
      <c r="OHI20" s="300">
        <f t="shared" si="163"/>
        <v>0</v>
      </c>
      <c r="OHJ20" s="300">
        <f t="shared" si="163"/>
        <v>0</v>
      </c>
      <c r="OHK20" s="300">
        <f t="shared" si="163"/>
        <v>0</v>
      </c>
      <c r="OHL20" s="300">
        <f t="shared" si="163"/>
        <v>0</v>
      </c>
      <c r="OHM20" s="300">
        <f t="shared" si="163"/>
        <v>0</v>
      </c>
      <c r="OHN20" s="300">
        <f t="shared" si="163"/>
        <v>0</v>
      </c>
      <c r="OHO20" s="300">
        <f t="shared" si="163"/>
        <v>0</v>
      </c>
      <c r="OHP20" s="300">
        <f t="shared" si="163"/>
        <v>0</v>
      </c>
      <c r="OHQ20" s="300">
        <f t="shared" si="163"/>
        <v>0</v>
      </c>
      <c r="OHR20" s="300">
        <f t="shared" si="163"/>
        <v>0</v>
      </c>
      <c r="OHS20" s="300">
        <f t="shared" si="163"/>
        <v>0</v>
      </c>
      <c r="OHT20" s="300">
        <f t="shared" si="163"/>
        <v>0</v>
      </c>
      <c r="OHU20" s="300">
        <f t="shared" si="163"/>
        <v>0</v>
      </c>
      <c r="OHV20" s="300">
        <f t="shared" si="163"/>
        <v>0</v>
      </c>
      <c r="OHW20" s="300">
        <f t="shared" si="163"/>
        <v>0</v>
      </c>
      <c r="OHX20" s="300">
        <f t="shared" si="163"/>
        <v>0</v>
      </c>
      <c r="OHY20" s="300">
        <f t="shared" si="163"/>
        <v>0</v>
      </c>
      <c r="OHZ20" s="300">
        <f t="shared" si="163"/>
        <v>0</v>
      </c>
      <c r="OIA20" s="300">
        <f t="shared" si="163"/>
        <v>0</v>
      </c>
      <c r="OIB20" s="300">
        <f t="shared" si="163"/>
        <v>0</v>
      </c>
      <c r="OIC20" s="300">
        <f t="shared" si="163"/>
        <v>0</v>
      </c>
      <c r="OID20" s="300">
        <f t="shared" ref="OID20:OKO20" si="164" xml:space="preserve"> IF( OID18 = 1, $F10, 0 )</f>
        <v>0</v>
      </c>
      <c r="OIE20" s="300">
        <f t="shared" si="164"/>
        <v>0</v>
      </c>
      <c r="OIF20" s="300">
        <f t="shared" si="164"/>
        <v>0</v>
      </c>
      <c r="OIG20" s="300">
        <f t="shared" si="164"/>
        <v>0</v>
      </c>
      <c r="OIH20" s="300">
        <f t="shared" si="164"/>
        <v>0</v>
      </c>
      <c r="OII20" s="300">
        <f t="shared" si="164"/>
        <v>0</v>
      </c>
      <c r="OIJ20" s="300">
        <f t="shared" si="164"/>
        <v>0</v>
      </c>
      <c r="OIK20" s="300">
        <f t="shared" si="164"/>
        <v>0</v>
      </c>
      <c r="OIL20" s="300">
        <f t="shared" si="164"/>
        <v>0</v>
      </c>
      <c r="OIM20" s="300">
        <f t="shared" si="164"/>
        <v>0</v>
      </c>
      <c r="OIN20" s="300">
        <f t="shared" si="164"/>
        <v>0</v>
      </c>
      <c r="OIO20" s="300">
        <f t="shared" si="164"/>
        <v>0</v>
      </c>
      <c r="OIP20" s="300">
        <f t="shared" si="164"/>
        <v>0</v>
      </c>
      <c r="OIQ20" s="300">
        <f t="shared" si="164"/>
        <v>0</v>
      </c>
      <c r="OIR20" s="300">
        <f t="shared" si="164"/>
        <v>0</v>
      </c>
      <c r="OIS20" s="300">
        <f t="shared" si="164"/>
        <v>0</v>
      </c>
      <c r="OIT20" s="300">
        <f t="shared" si="164"/>
        <v>0</v>
      </c>
      <c r="OIU20" s="300">
        <f t="shared" si="164"/>
        <v>0</v>
      </c>
      <c r="OIV20" s="300">
        <f t="shared" si="164"/>
        <v>0</v>
      </c>
      <c r="OIW20" s="300">
        <f t="shared" si="164"/>
        <v>0</v>
      </c>
      <c r="OIX20" s="300">
        <f t="shared" si="164"/>
        <v>0</v>
      </c>
      <c r="OIY20" s="300">
        <f t="shared" si="164"/>
        <v>0</v>
      </c>
      <c r="OIZ20" s="300">
        <f t="shared" si="164"/>
        <v>0</v>
      </c>
      <c r="OJA20" s="300">
        <f t="shared" si="164"/>
        <v>0</v>
      </c>
      <c r="OJB20" s="300">
        <f t="shared" si="164"/>
        <v>0</v>
      </c>
      <c r="OJC20" s="300">
        <f t="shared" si="164"/>
        <v>0</v>
      </c>
      <c r="OJD20" s="300">
        <f t="shared" si="164"/>
        <v>0</v>
      </c>
      <c r="OJE20" s="300">
        <f t="shared" si="164"/>
        <v>0</v>
      </c>
      <c r="OJF20" s="300">
        <f t="shared" si="164"/>
        <v>0</v>
      </c>
      <c r="OJG20" s="300">
        <f t="shared" si="164"/>
        <v>0</v>
      </c>
      <c r="OJH20" s="300">
        <f t="shared" si="164"/>
        <v>0</v>
      </c>
      <c r="OJI20" s="300">
        <f t="shared" si="164"/>
        <v>0</v>
      </c>
      <c r="OJJ20" s="300">
        <f t="shared" si="164"/>
        <v>0</v>
      </c>
      <c r="OJK20" s="300">
        <f t="shared" si="164"/>
        <v>0</v>
      </c>
      <c r="OJL20" s="300">
        <f t="shared" si="164"/>
        <v>0</v>
      </c>
      <c r="OJM20" s="300">
        <f t="shared" si="164"/>
        <v>0</v>
      </c>
      <c r="OJN20" s="300">
        <f t="shared" si="164"/>
        <v>0</v>
      </c>
      <c r="OJO20" s="300">
        <f t="shared" si="164"/>
        <v>0</v>
      </c>
      <c r="OJP20" s="300">
        <f t="shared" si="164"/>
        <v>0</v>
      </c>
      <c r="OJQ20" s="300">
        <f t="shared" si="164"/>
        <v>0</v>
      </c>
      <c r="OJR20" s="300">
        <f t="shared" si="164"/>
        <v>0</v>
      </c>
      <c r="OJS20" s="300">
        <f t="shared" si="164"/>
        <v>0</v>
      </c>
      <c r="OJT20" s="300">
        <f t="shared" si="164"/>
        <v>0</v>
      </c>
      <c r="OJU20" s="300">
        <f t="shared" si="164"/>
        <v>0</v>
      </c>
      <c r="OJV20" s="300">
        <f t="shared" si="164"/>
        <v>0</v>
      </c>
      <c r="OJW20" s="300">
        <f t="shared" si="164"/>
        <v>0</v>
      </c>
      <c r="OJX20" s="300">
        <f t="shared" si="164"/>
        <v>0</v>
      </c>
      <c r="OJY20" s="300">
        <f t="shared" si="164"/>
        <v>0</v>
      </c>
      <c r="OJZ20" s="300">
        <f t="shared" si="164"/>
        <v>0</v>
      </c>
      <c r="OKA20" s="300">
        <f t="shared" si="164"/>
        <v>0</v>
      </c>
      <c r="OKB20" s="300">
        <f t="shared" si="164"/>
        <v>0</v>
      </c>
      <c r="OKC20" s="300">
        <f t="shared" si="164"/>
        <v>0</v>
      </c>
      <c r="OKD20" s="300">
        <f t="shared" si="164"/>
        <v>0</v>
      </c>
      <c r="OKE20" s="300">
        <f t="shared" si="164"/>
        <v>0</v>
      </c>
      <c r="OKF20" s="300">
        <f t="shared" si="164"/>
        <v>0</v>
      </c>
      <c r="OKG20" s="300">
        <f t="shared" si="164"/>
        <v>0</v>
      </c>
      <c r="OKH20" s="300">
        <f t="shared" si="164"/>
        <v>0</v>
      </c>
      <c r="OKI20" s="300">
        <f t="shared" si="164"/>
        <v>0</v>
      </c>
      <c r="OKJ20" s="300">
        <f t="shared" si="164"/>
        <v>0</v>
      </c>
      <c r="OKK20" s="300">
        <f t="shared" si="164"/>
        <v>0</v>
      </c>
      <c r="OKL20" s="300">
        <f t="shared" si="164"/>
        <v>0</v>
      </c>
      <c r="OKM20" s="300">
        <f t="shared" si="164"/>
        <v>0</v>
      </c>
      <c r="OKN20" s="300">
        <f t="shared" si="164"/>
        <v>0</v>
      </c>
      <c r="OKO20" s="300">
        <f t="shared" si="164"/>
        <v>0</v>
      </c>
      <c r="OKP20" s="300">
        <f t="shared" ref="OKP20:ONA20" si="165" xml:space="preserve"> IF( OKP18 = 1, $F10, 0 )</f>
        <v>0</v>
      </c>
      <c r="OKQ20" s="300">
        <f t="shared" si="165"/>
        <v>0</v>
      </c>
      <c r="OKR20" s="300">
        <f t="shared" si="165"/>
        <v>0</v>
      </c>
      <c r="OKS20" s="300">
        <f t="shared" si="165"/>
        <v>0</v>
      </c>
      <c r="OKT20" s="300">
        <f t="shared" si="165"/>
        <v>0</v>
      </c>
      <c r="OKU20" s="300">
        <f t="shared" si="165"/>
        <v>0</v>
      </c>
      <c r="OKV20" s="300">
        <f t="shared" si="165"/>
        <v>0</v>
      </c>
      <c r="OKW20" s="300">
        <f t="shared" si="165"/>
        <v>0</v>
      </c>
      <c r="OKX20" s="300">
        <f t="shared" si="165"/>
        <v>0</v>
      </c>
      <c r="OKY20" s="300">
        <f t="shared" si="165"/>
        <v>0</v>
      </c>
      <c r="OKZ20" s="300">
        <f t="shared" si="165"/>
        <v>0</v>
      </c>
      <c r="OLA20" s="300">
        <f t="shared" si="165"/>
        <v>0</v>
      </c>
      <c r="OLB20" s="300">
        <f t="shared" si="165"/>
        <v>0</v>
      </c>
      <c r="OLC20" s="300">
        <f t="shared" si="165"/>
        <v>0</v>
      </c>
      <c r="OLD20" s="300">
        <f t="shared" si="165"/>
        <v>0</v>
      </c>
      <c r="OLE20" s="300">
        <f t="shared" si="165"/>
        <v>0</v>
      </c>
      <c r="OLF20" s="300">
        <f t="shared" si="165"/>
        <v>0</v>
      </c>
      <c r="OLG20" s="300">
        <f t="shared" si="165"/>
        <v>0</v>
      </c>
      <c r="OLH20" s="300">
        <f t="shared" si="165"/>
        <v>0</v>
      </c>
      <c r="OLI20" s="300">
        <f t="shared" si="165"/>
        <v>0</v>
      </c>
      <c r="OLJ20" s="300">
        <f t="shared" si="165"/>
        <v>0</v>
      </c>
      <c r="OLK20" s="300">
        <f t="shared" si="165"/>
        <v>0</v>
      </c>
      <c r="OLL20" s="300">
        <f t="shared" si="165"/>
        <v>0</v>
      </c>
      <c r="OLM20" s="300">
        <f t="shared" si="165"/>
        <v>0</v>
      </c>
      <c r="OLN20" s="300">
        <f t="shared" si="165"/>
        <v>0</v>
      </c>
      <c r="OLO20" s="300">
        <f t="shared" si="165"/>
        <v>0</v>
      </c>
      <c r="OLP20" s="300">
        <f t="shared" si="165"/>
        <v>0</v>
      </c>
      <c r="OLQ20" s="300">
        <f t="shared" si="165"/>
        <v>0</v>
      </c>
      <c r="OLR20" s="300">
        <f t="shared" si="165"/>
        <v>0</v>
      </c>
      <c r="OLS20" s="300">
        <f t="shared" si="165"/>
        <v>0</v>
      </c>
      <c r="OLT20" s="300">
        <f t="shared" si="165"/>
        <v>0</v>
      </c>
      <c r="OLU20" s="300">
        <f t="shared" si="165"/>
        <v>0</v>
      </c>
      <c r="OLV20" s="300">
        <f t="shared" si="165"/>
        <v>0</v>
      </c>
      <c r="OLW20" s="300">
        <f t="shared" si="165"/>
        <v>0</v>
      </c>
      <c r="OLX20" s="300">
        <f t="shared" si="165"/>
        <v>0</v>
      </c>
      <c r="OLY20" s="300">
        <f t="shared" si="165"/>
        <v>0</v>
      </c>
      <c r="OLZ20" s="300">
        <f t="shared" si="165"/>
        <v>0</v>
      </c>
      <c r="OMA20" s="300">
        <f t="shared" si="165"/>
        <v>0</v>
      </c>
      <c r="OMB20" s="300">
        <f t="shared" si="165"/>
        <v>0</v>
      </c>
      <c r="OMC20" s="300">
        <f t="shared" si="165"/>
        <v>0</v>
      </c>
      <c r="OMD20" s="300">
        <f t="shared" si="165"/>
        <v>0</v>
      </c>
      <c r="OME20" s="300">
        <f t="shared" si="165"/>
        <v>0</v>
      </c>
      <c r="OMF20" s="300">
        <f t="shared" si="165"/>
        <v>0</v>
      </c>
      <c r="OMG20" s="300">
        <f t="shared" si="165"/>
        <v>0</v>
      </c>
      <c r="OMH20" s="300">
        <f t="shared" si="165"/>
        <v>0</v>
      </c>
      <c r="OMI20" s="300">
        <f t="shared" si="165"/>
        <v>0</v>
      </c>
      <c r="OMJ20" s="300">
        <f t="shared" si="165"/>
        <v>0</v>
      </c>
      <c r="OMK20" s="300">
        <f t="shared" si="165"/>
        <v>0</v>
      </c>
      <c r="OML20" s="300">
        <f t="shared" si="165"/>
        <v>0</v>
      </c>
      <c r="OMM20" s="300">
        <f t="shared" si="165"/>
        <v>0</v>
      </c>
      <c r="OMN20" s="300">
        <f t="shared" si="165"/>
        <v>0</v>
      </c>
      <c r="OMO20" s="300">
        <f t="shared" si="165"/>
        <v>0</v>
      </c>
      <c r="OMP20" s="300">
        <f t="shared" si="165"/>
        <v>0</v>
      </c>
      <c r="OMQ20" s="300">
        <f t="shared" si="165"/>
        <v>0</v>
      </c>
      <c r="OMR20" s="300">
        <f t="shared" si="165"/>
        <v>0</v>
      </c>
      <c r="OMS20" s="300">
        <f t="shared" si="165"/>
        <v>0</v>
      </c>
      <c r="OMT20" s="300">
        <f t="shared" si="165"/>
        <v>0</v>
      </c>
      <c r="OMU20" s="300">
        <f t="shared" si="165"/>
        <v>0</v>
      </c>
      <c r="OMV20" s="300">
        <f t="shared" si="165"/>
        <v>0</v>
      </c>
      <c r="OMW20" s="300">
        <f t="shared" si="165"/>
        <v>0</v>
      </c>
      <c r="OMX20" s="300">
        <f t="shared" si="165"/>
        <v>0</v>
      </c>
      <c r="OMY20" s="300">
        <f t="shared" si="165"/>
        <v>0</v>
      </c>
      <c r="OMZ20" s="300">
        <f t="shared" si="165"/>
        <v>0</v>
      </c>
      <c r="ONA20" s="300">
        <f t="shared" si="165"/>
        <v>0</v>
      </c>
      <c r="ONB20" s="300">
        <f t="shared" ref="ONB20:OPM20" si="166" xml:space="preserve"> IF( ONB18 = 1, $F10, 0 )</f>
        <v>0</v>
      </c>
      <c r="ONC20" s="300">
        <f t="shared" si="166"/>
        <v>0</v>
      </c>
      <c r="OND20" s="300">
        <f t="shared" si="166"/>
        <v>0</v>
      </c>
      <c r="ONE20" s="300">
        <f t="shared" si="166"/>
        <v>0</v>
      </c>
      <c r="ONF20" s="300">
        <f t="shared" si="166"/>
        <v>0</v>
      </c>
      <c r="ONG20" s="300">
        <f t="shared" si="166"/>
        <v>0</v>
      </c>
      <c r="ONH20" s="300">
        <f t="shared" si="166"/>
        <v>0</v>
      </c>
      <c r="ONI20" s="300">
        <f t="shared" si="166"/>
        <v>0</v>
      </c>
      <c r="ONJ20" s="300">
        <f t="shared" si="166"/>
        <v>0</v>
      </c>
      <c r="ONK20" s="300">
        <f t="shared" si="166"/>
        <v>0</v>
      </c>
      <c r="ONL20" s="300">
        <f t="shared" si="166"/>
        <v>0</v>
      </c>
      <c r="ONM20" s="300">
        <f t="shared" si="166"/>
        <v>0</v>
      </c>
      <c r="ONN20" s="300">
        <f t="shared" si="166"/>
        <v>0</v>
      </c>
      <c r="ONO20" s="300">
        <f t="shared" si="166"/>
        <v>0</v>
      </c>
      <c r="ONP20" s="300">
        <f t="shared" si="166"/>
        <v>0</v>
      </c>
      <c r="ONQ20" s="300">
        <f t="shared" si="166"/>
        <v>0</v>
      </c>
      <c r="ONR20" s="300">
        <f t="shared" si="166"/>
        <v>0</v>
      </c>
      <c r="ONS20" s="300">
        <f t="shared" si="166"/>
        <v>0</v>
      </c>
      <c r="ONT20" s="300">
        <f t="shared" si="166"/>
        <v>0</v>
      </c>
      <c r="ONU20" s="300">
        <f t="shared" si="166"/>
        <v>0</v>
      </c>
      <c r="ONV20" s="300">
        <f t="shared" si="166"/>
        <v>0</v>
      </c>
      <c r="ONW20" s="300">
        <f t="shared" si="166"/>
        <v>0</v>
      </c>
      <c r="ONX20" s="300">
        <f t="shared" si="166"/>
        <v>0</v>
      </c>
      <c r="ONY20" s="300">
        <f t="shared" si="166"/>
        <v>0</v>
      </c>
      <c r="ONZ20" s="300">
        <f t="shared" si="166"/>
        <v>0</v>
      </c>
      <c r="OOA20" s="300">
        <f t="shared" si="166"/>
        <v>0</v>
      </c>
      <c r="OOB20" s="300">
        <f t="shared" si="166"/>
        <v>0</v>
      </c>
      <c r="OOC20" s="300">
        <f t="shared" si="166"/>
        <v>0</v>
      </c>
      <c r="OOD20" s="300">
        <f t="shared" si="166"/>
        <v>0</v>
      </c>
      <c r="OOE20" s="300">
        <f t="shared" si="166"/>
        <v>0</v>
      </c>
      <c r="OOF20" s="300">
        <f t="shared" si="166"/>
        <v>0</v>
      </c>
      <c r="OOG20" s="300">
        <f t="shared" si="166"/>
        <v>0</v>
      </c>
      <c r="OOH20" s="300">
        <f t="shared" si="166"/>
        <v>0</v>
      </c>
      <c r="OOI20" s="300">
        <f t="shared" si="166"/>
        <v>0</v>
      </c>
      <c r="OOJ20" s="300">
        <f t="shared" si="166"/>
        <v>0</v>
      </c>
      <c r="OOK20" s="300">
        <f t="shared" si="166"/>
        <v>0</v>
      </c>
      <c r="OOL20" s="300">
        <f t="shared" si="166"/>
        <v>0</v>
      </c>
      <c r="OOM20" s="300">
        <f t="shared" si="166"/>
        <v>0</v>
      </c>
      <c r="OON20" s="300">
        <f t="shared" si="166"/>
        <v>0</v>
      </c>
      <c r="OOO20" s="300">
        <f t="shared" si="166"/>
        <v>0</v>
      </c>
      <c r="OOP20" s="300">
        <f t="shared" si="166"/>
        <v>0</v>
      </c>
      <c r="OOQ20" s="300">
        <f t="shared" si="166"/>
        <v>0</v>
      </c>
      <c r="OOR20" s="300">
        <f t="shared" si="166"/>
        <v>0</v>
      </c>
      <c r="OOS20" s="300">
        <f t="shared" si="166"/>
        <v>0</v>
      </c>
      <c r="OOT20" s="300">
        <f t="shared" si="166"/>
        <v>0</v>
      </c>
      <c r="OOU20" s="300">
        <f t="shared" si="166"/>
        <v>0</v>
      </c>
      <c r="OOV20" s="300">
        <f t="shared" si="166"/>
        <v>0</v>
      </c>
      <c r="OOW20" s="300">
        <f t="shared" si="166"/>
        <v>0</v>
      </c>
      <c r="OOX20" s="300">
        <f t="shared" si="166"/>
        <v>0</v>
      </c>
      <c r="OOY20" s="300">
        <f t="shared" si="166"/>
        <v>0</v>
      </c>
      <c r="OOZ20" s="300">
        <f t="shared" si="166"/>
        <v>0</v>
      </c>
      <c r="OPA20" s="300">
        <f t="shared" si="166"/>
        <v>0</v>
      </c>
      <c r="OPB20" s="300">
        <f t="shared" si="166"/>
        <v>0</v>
      </c>
      <c r="OPC20" s="300">
        <f t="shared" si="166"/>
        <v>0</v>
      </c>
      <c r="OPD20" s="300">
        <f t="shared" si="166"/>
        <v>0</v>
      </c>
      <c r="OPE20" s="300">
        <f t="shared" si="166"/>
        <v>0</v>
      </c>
      <c r="OPF20" s="300">
        <f t="shared" si="166"/>
        <v>0</v>
      </c>
      <c r="OPG20" s="300">
        <f t="shared" si="166"/>
        <v>0</v>
      </c>
      <c r="OPH20" s="300">
        <f t="shared" si="166"/>
        <v>0</v>
      </c>
      <c r="OPI20" s="300">
        <f t="shared" si="166"/>
        <v>0</v>
      </c>
      <c r="OPJ20" s="300">
        <f t="shared" si="166"/>
        <v>0</v>
      </c>
      <c r="OPK20" s="300">
        <f t="shared" si="166"/>
        <v>0</v>
      </c>
      <c r="OPL20" s="300">
        <f t="shared" si="166"/>
        <v>0</v>
      </c>
      <c r="OPM20" s="300">
        <f t="shared" si="166"/>
        <v>0</v>
      </c>
      <c r="OPN20" s="300">
        <f t="shared" ref="OPN20:ORY20" si="167" xml:space="preserve"> IF( OPN18 = 1, $F10, 0 )</f>
        <v>0</v>
      </c>
      <c r="OPO20" s="300">
        <f t="shared" si="167"/>
        <v>0</v>
      </c>
      <c r="OPP20" s="300">
        <f t="shared" si="167"/>
        <v>0</v>
      </c>
      <c r="OPQ20" s="300">
        <f t="shared" si="167"/>
        <v>0</v>
      </c>
      <c r="OPR20" s="300">
        <f t="shared" si="167"/>
        <v>0</v>
      </c>
      <c r="OPS20" s="300">
        <f t="shared" si="167"/>
        <v>0</v>
      </c>
      <c r="OPT20" s="300">
        <f t="shared" si="167"/>
        <v>0</v>
      </c>
      <c r="OPU20" s="300">
        <f t="shared" si="167"/>
        <v>0</v>
      </c>
      <c r="OPV20" s="300">
        <f t="shared" si="167"/>
        <v>0</v>
      </c>
      <c r="OPW20" s="300">
        <f t="shared" si="167"/>
        <v>0</v>
      </c>
      <c r="OPX20" s="300">
        <f t="shared" si="167"/>
        <v>0</v>
      </c>
      <c r="OPY20" s="300">
        <f t="shared" si="167"/>
        <v>0</v>
      </c>
      <c r="OPZ20" s="300">
        <f t="shared" si="167"/>
        <v>0</v>
      </c>
      <c r="OQA20" s="300">
        <f t="shared" si="167"/>
        <v>0</v>
      </c>
      <c r="OQB20" s="300">
        <f t="shared" si="167"/>
        <v>0</v>
      </c>
      <c r="OQC20" s="300">
        <f t="shared" si="167"/>
        <v>0</v>
      </c>
      <c r="OQD20" s="300">
        <f t="shared" si="167"/>
        <v>0</v>
      </c>
      <c r="OQE20" s="300">
        <f t="shared" si="167"/>
        <v>0</v>
      </c>
      <c r="OQF20" s="300">
        <f t="shared" si="167"/>
        <v>0</v>
      </c>
      <c r="OQG20" s="300">
        <f t="shared" si="167"/>
        <v>0</v>
      </c>
      <c r="OQH20" s="300">
        <f t="shared" si="167"/>
        <v>0</v>
      </c>
      <c r="OQI20" s="300">
        <f t="shared" si="167"/>
        <v>0</v>
      </c>
      <c r="OQJ20" s="300">
        <f t="shared" si="167"/>
        <v>0</v>
      </c>
      <c r="OQK20" s="300">
        <f t="shared" si="167"/>
        <v>0</v>
      </c>
      <c r="OQL20" s="300">
        <f t="shared" si="167"/>
        <v>0</v>
      </c>
      <c r="OQM20" s="300">
        <f t="shared" si="167"/>
        <v>0</v>
      </c>
      <c r="OQN20" s="300">
        <f t="shared" si="167"/>
        <v>0</v>
      </c>
      <c r="OQO20" s="300">
        <f t="shared" si="167"/>
        <v>0</v>
      </c>
      <c r="OQP20" s="300">
        <f t="shared" si="167"/>
        <v>0</v>
      </c>
      <c r="OQQ20" s="300">
        <f t="shared" si="167"/>
        <v>0</v>
      </c>
      <c r="OQR20" s="300">
        <f t="shared" si="167"/>
        <v>0</v>
      </c>
      <c r="OQS20" s="300">
        <f t="shared" si="167"/>
        <v>0</v>
      </c>
      <c r="OQT20" s="300">
        <f t="shared" si="167"/>
        <v>0</v>
      </c>
      <c r="OQU20" s="300">
        <f t="shared" si="167"/>
        <v>0</v>
      </c>
      <c r="OQV20" s="300">
        <f t="shared" si="167"/>
        <v>0</v>
      </c>
      <c r="OQW20" s="300">
        <f t="shared" si="167"/>
        <v>0</v>
      </c>
      <c r="OQX20" s="300">
        <f t="shared" si="167"/>
        <v>0</v>
      </c>
      <c r="OQY20" s="300">
        <f t="shared" si="167"/>
        <v>0</v>
      </c>
      <c r="OQZ20" s="300">
        <f t="shared" si="167"/>
        <v>0</v>
      </c>
      <c r="ORA20" s="300">
        <f t="shared" si="167"/>
        <v>0</v>
      </c>
      <c r="ORB20" s="300">
        <f t="shared" si="167"/>
        <v>0</v>
      </c>
      <c r="ORC20" s="300">
        <f t="shared" si="167"/>
        <v>0</v>
      </c>
      <c r="ORD20" s="300">
        <f t="shared" si="167"/>
        <v>0</v>
      </c>
      <c r="ORE20" s="300">
        <f t="shared" si="167"/>
        <v>0</v>
      </c>
      <c r="ORF20" s="300">
        <f t="shared" si="167"/>
        <v>0</v>
      </c>
      <c r="ORG20" s="300">
        <f t="shared" si="167"/>
        <v>0</v>
      </c>
      <c r="ORH20" s="300">
        <f t="shared" si="167"/>
        <v>0</v>
      </c>
      <c r="ORI20" s="300">
        <f t="shared" si="167"/>
        <v>0</v>
      </c>
      <c r="ORJ20" s="300">
        <f t="shared" si="167"/>
        <v>0</v>
      </c>
      <c r="ORK20" s="300">
        <f t="shared" si="167"/>
        <v>0</v>
      </c>
      <c r="ORL20" s="300">
        <f t="shared" si="167"/>
        <v>0</v>
      </c>
      <c r="ORM20" s="300">
        <f t="shared" si="167"/>
        <v>0</v>
      </c>
      <c r="ORN20" s="300">
        <f t="shared" si="167"/>
        <v>0</v>
      </c>
      <c r="ORO20" s="300">
        <f t="shared" si="167"/>
        <v>0</v>
      </c>
      <c r="ORP20" s="300">
        <f t="shared" si="167"/>
        <v>0</v>
      </c>
      <c r="ORQ20" s="300">
        <f t="shared" si="167"/>
        <v>0</v>
      </c>
      <c r="ORR20" s="300">
        <f t="shared" si="167"/>
        <v>0</v>
      </c>
      <c r="ORS20" s="300">
        <f t="shared" si="167"/>
        <v>0</v>
      </c>
      <c r="ORT20" s="300">
        <f t="shared" si="167"/>
        <v>0</v>
      </c>
      <c r="ORU20" s="300">
        <f t="shared" si="167"/>
        <v>0</v>
      </c>
      <c r="ORV20" s="300">
        <f t="shared" si="167"/>
        <v>0</v>
      </c>
      <c r="ORW20" s="300">
        <f t="shared" si="167"/>
        <v>0</v>
      </c>
      <c r="ORX20" s="300">
        <f t="shared" si="167"/>
        <v>0</v>
      </c>
      <c r="ORY20" s="300">
        <f t="shared" si="167"/>
        <v>0</v>
      </c>
      <c r="ORZ20" s="300">
        <f t="shared" ref="ORZ20:OUK20" si="168" xml:space="preserve"> IF( ORZ18 = 1, $F10, 0 )</f>
        <v>0</v>
      </c>
      <c r="OSA20" s="300">
        <f t="shared" si="168"/>
        <v>0</v>
      </c>
      <c r="OSB20" s="300">
        <f t="shared" si="168"/>
        <v>0</v>
      </c>
      <c r="OSC20" s="300">
        <f t="shared" si="168"/>
        <v>0</v>
      </c>
      <c r="OSD20" s="300">
        <f t="shared" si="168"/>
        <v>0</v>
      </c>
      <c r="OSE20" s="300">
        <f t="shared" si="168"/>
        <v>0</v>
      </c>
      <c r="OSF20" s="300">
        <f t="shared" si="168"/>
        <v>0</v>
      </c>
      <c r="OSG20" s="300">
        <f t="shared" si="168"/>
        <v>0</v>
      </c>
      <c r="OSH20" s="300">
        <f t="shared" si="168"/>
        <v>0</v>
      </c>
      <c r="OSI20" s="300">
        <f t="shared" si="168"/>
        <v>0</v>
      </c>
      <c r="OSJ20" s="300">
        <f t="shared" si="168"/>
        <v>0</v>
      </c>
      <c r="OSK20" s="300">
        <f t="shared" si="168"/>
        <v>0</v>
      </c>
      <c r="OSL20" s="300">
        <f t="shared" si="168"/>
        <v>0</v>
      </c>
      <c r="OSM20" s="300">
        <f t="shared" si="168"/>
        <v>0</v>
      </c>
      <c r="OSN20" s="300">
        <f t="shared" si="168"/>
        <v>0</v>
      </c>
      <c r="OSO20" s="300">
        <f t="shared" si="168"/>
        <v>0</v>
      </c>
      <c r="OSP20" s="300">
        <f t="shared" si="168"/>
        <v>0</v>
      </c>
      <c r="OSQ20" s="300">
        <f t="shared" si="168"/>
        <v>0</v>
      </c>
      <c r="OSR20" s="300">
        <f t="shared" si="168"/>
        <v>0</v>
      </c>
      <c r="OSS20" s="300">
        <f t="shared" si="168"/>
        <v>0</v>
      </c>
      <c r="OST20" s="300">
        <f t="shared" si="168"/>
        <v>0</v>
      </c>
      <c r="OSU20" s="300">
        <f t="shared" si="168"/>
        <v>0</v>
      </c>
      <c r="OSV20" s="300">
        <f t="shared" si="168"/>
        <v>0</v>
      </c>
      <c r="OSW20" s="300">
        <f t="shared" si="168"/>
        <v>0</v>
      </c>
      <c r="OSX20" s="300">
        <f t="shared" si="168"/>
        <v>0</v>
      </c>
      <c r="OSY20" s="300">
        <f t="shared" si="168"/>
        <v>0</v>
      </c>
      <c r="OSZ20" s="300">
        <f t="shared" si="168"/>
        <v>0</v>
      </c>
      <c r="OTA20" s="300">
        <f t="shared" si="168"/>
        <v>0</v>
      </c>
      <c r="OTB20" s="300">
        <f t="shared" si="168"/>
        <v>0</v>
      </c>
      <c r="OTC20" s="300">
        <f t="shared" si="168"/>
        <v>0</v>
      </c>
      <c r="OTD20" s="300">
        <f t="shared" si="168"/>
        <v>0</v>
      </c>
      <c r="OTE20" s="300">
        <f t="shared" si="168"/>
        <v>0</v>
      </c>
      <c r="OTF20" s="300">
        <f t="shared" si="168"/>
        <v>0</v>
      </c>
      <c r="OTG20" s="300">
        <f t="shared" si="168"/>
        <v>0</v>
      </c>
      <c r="OTH20" s="300">
        <f t="shared" si="168"/>
        <v>0</v>
      </c>
      <c r="OTI20" s="300">
        <f t="shared" si="168"/>
        <v>0</v>
      </c>
      <c r="OTJ20" s="300">
        <f t="shared" si="168"/>
        <v>0</v>
      </c>
      <c r="OTK20" s="300">
        <f t="shared" si="168"/>
        <v>0</v>
      </c>
      <c r="OTL20" s="300">
        <f t="shared" si="168"/>
        <v>0</v>
      </c>
      <c r="OTM20" s="300">
        <f t="shared" si="168"/>
        <v>0</v>
      </c>
      <c r="OTN20" s="300">
        <f t="shared" si="168"/>
        <v>0</v>
      </c>
      <c r="OTO20" s="300">
        <f t="shared" si="168"/>
        <v>0</v>
      </c>
      <c r="OTP20" s="300">
        <f t="shared" si="168"/>
        <v>0</v>
      </c>
      <c r="OTQ20" s="300">
        <f t="shared" si="168"/>
        <v>0</v>
      </c>
      <c r="OTR20" s="300">
        <f t="shared" si="168"/>
        <v>0</v>
      </c>
      <c r="OTS20" s="300">
        <f t="shared" si="168"/>
        <v>0</v>
      </c>
      <c r="OTT20" s="300">
        <f t="shared" si="168"/>
        <v>0</v>
      </c>
      <c r="OTU20" s="300">
        <f t="shared" si="168"/>
        <v>0</v>
      </c>
      <c r="OTV20" s="300">
        <f t="shared" si="168"/>
        <v>0</v>
      </c>
      <c r="OTW20" s="300">
        <f t="shared" si="168"/>
        <v>0</v>
      </c>
      <c r="OTX20" s="300">
        <f t="shared" si="168"/>
        <v>0</v>
      </c>
      <c r="OTY20" s="300">
        <f t="shared" si="168"/>
        <v>0</v>
      </c>
      <c r="OTZ20" s="300">
        <f t="shared" si="168"/>
        <v>0</v>
      </c>
      <c r="OUA20" s="300">
        <f t="shared" si="168"/>
        <v>0</v>
      </c>
      <c r="OUB20" s="300">
        <f t="shared" si="168"/>
        <v>0</v>
      </c>
      <c r="OUC20" s="300">
        <f t="shared" si="168"/>
        <v>0</v>
      </c>
      <c r="OUD20" s="300">
        <f t="shared" si="168"/>
        <v>0</v>
      </c>
      <c r="OUE20" s="300">
        <f t="shared" si="168"/>
        <v>0</v>
      </c>
      <c r="OUF20" s="300">
        <f t="shared" si="168"/>
        <v>0</v>
      </c>
      <c r="OUG20" s="300">
        <f t="shared" si="168"/>
        <v>0</v>
      </c>
      <c r="OUH20" s="300">
        <f t="shared" si="168"/>
        <v>0</v>
      </c>
      <c r="OUI20" s="300">
        <f t="shared" si="168"/>
        <v>0</v>
      </c>
      <c r="OUJ20" s="300">
        <f t="shared" si="168"/>
        <v>0</v>
      </c>
      <c r="OUK20" s="300">
        <f t="shared" si="168"/>
        <v>0</v>
      </c>
      <c r="OUL20" s="300">
        <f t="shared" ref="OUL20:OWW20" si="169" xml:space="preserve"> IF( OUL18 = 1, $F10, 0 )</f>
        <v>0</v>
      </c>
      <c r="OUM20" s="300">
        <f t="shared" si="169"/>
        <v>0</v>
      </c>
      <c r="OUN20" s="300">
        <f t="shared" si="169"/>
        <v>0</v>
      </c>
      <c r="OUO20" s="300">
        <f t="shared" si="169"/>
        <v>0</v>
      </c>
      <c r="OUP20" s="300">
        <f t="shared" si="169"/>
        <v>0</v>
      </c>
      <c r="OUQ20" s="300">
        <f t="shared" si="169"/>
        <v>0</v>
      </c>
      <c r="OUR20" s="300">
        <f t="shared" si="169"/>
        <v>0</v>
      </c>
      <c r="OUS20" s="300">
        <f t="shared" si="169"/>
        <v>0</v>
      </c>
      <c r="OUT20" s="300">
        <f t="shared" si="169"/>
        <v>0</v>
      </c>
      <c r="OUU20" s="300">
        <f t="shared" si="169"/>
        <v>0</v>
      </c>
      <c r="OUV20" s="300">
        <f t="shared" si="169"/>
        <v>0</v>
      </c>
      <c r="OUW20" s="300">
        <f t="shared" si="169"/>
        <v>0</v>
      </c>
      <c r="OUX20" s="300">
        <f t="shared" si="169"/>
        <v>0</v>
      </c>
      <c r="OUY20" s="300">
        <f t="shared" si="169"/>
        <v>0</v>
      </c>
      <c r="OUZ20" s="300">
        <f t="shared" si="169"/>
        <v>0</v>
      </c>
      <c r="OVA20" s="300">
        <f t="shared" si="169"/>
        <v>0</v>
      </c>
      <c r="OVB20" s="300">
        <f t="shared" si="169"/>
        <v>0</v>
      </c>
      <c r="OVC20" s="300">
        <f t="shared" si="169"/>
        <v>0</v>
      </c>
      <c r="OVD20" s="300">
        <f t="shared" si="169"/>
        <v>0</v>
      </c>
      <c r="OVE20" s="300">
        <f t="shared" si="169"/>
        <v>0</v>
      </c>
      <c r="OVF20" s="300">
        <f t="shared" si="169"/>
        <v>0</v>
      </c>
      <c r="OVG20" s="300">
        <f t="shared" si="169"/>
        <v>0</v>
      </c>
      <c r="OVH20" s="300">
        <f t="shared" si="169"/>
        <v>0</v>
      </c>
      <c r="OVI20" s="300">
        <f t="shared" si="169"/>
        <v>0</v>
      </c>
      <c r="OVJ20" s="300">
        <f t="shared" si="169"/>
        <v>0</v>
      </c>
      <c r="OVK20" s="300">
        <f t="shared" si="169"/>
        <v>0</v>
      </c>
      <c r="OVL20" s="300">
        <f t="shared" si="169"/>
        <v>0</v>
      </c>
      <c r="OVM20" s="300">
        <f t="shared" si="169"/>
        <v>0</v>
      </c>
      <c r="OVN20" s="300">
        <f t="shared" si="169"/>
        <v>0</v>
      </c>
      <c r="OVO20" s="300">
        <f t="shared" si="169"/>
        <v>0</v>
      </c>
      <c r="OVP20" s="300">
        <f t="shared" si="169"/>
        <v>0</v>
      </c>
      <c r="OVQ20" s="300">
        <f t="shared" si="169"/>
        <v>0</v>
      </c>
      <c r="OVR20" s="300">
        <f t="shared" si="169"/>
        <v>0</v>
      </c>
      <c r="OVS20" s="300">
        <f t="shared" si="169"/>
        <v>0</v>
      </c>
      <c r="OVT20" s="300">
        <f t="shared" si="169"/>
        <v>0</v>
      </c>
      <c r="OVU20" s="300">
        <f t="shared" si="169"/>
        <v>0</v>
      </c>
      <c r="OVV20" s="300">
        <f t="shared" si="169"/>
        <v>0</v>
      </c>
      <c r="OVW20" s="300">
        <f t="shared" si="169"/>
        <v>0</v>
      </c>
      <c r="OVX20" s="300">
        <f t="shared" si="169"/>
        <v>0</v>
      </c>
      <c r="OVY20" s="300">
        <f t="shared" si="169"/>
        <v>0</v>
      </c>
      <c r="OVZ20" s="300">
        <f t="shared" si="169"/>
        <v>0</v>
      </c>
      <c r="OWA20" s="300">
        <f t="shared" si="169"/>
        <v>0</v>
      </c>
      <c r="OWB20" s="300">
        <f t="shared" si="169"/>
        <v>0</v>
      </c>
      <c r="OWC20" s="300">
        <f t="shared" si="169"/>
        <v>0</v>
      </c>
      <c r="OWD20" s="300">
        <f t="shared" si="169"/>
        <v>0</v>
      </c>
      <c r="OWE20" s="300">
        <f t="shared" si="169"/>
        <v>0</v>
      </c>
      <c r="OWF20" s="300">
        <f t="shared" si="169"/>
        <v>0</v>
      </c>
      <c r="OWG20" s="300">
        <f t="shared" si="169"/>
        <v>0</v>
      </c>
      <c r="OWH20" s="300">
        <f t="shared" si="169"/>
        <v>0</v>
      </c>
      <c r="OWI20" s="300">
        <f t="shared" si="169"/>
        <v>0</v>
      </c>
      <c r="OWJ20" s="300">
        <f t="shared" si="169"/>
        <v>0</v>
      </c>
      <c r="OWK20" s="300">
        <f t="shared" si="169"/>
        <v>0</v>
      </c>
      <c r="OWL20" s="300">
        <f t="shared" si="169"/>
        <v>0</v>
      </c>
      <c r="OWM20" s="300">
        <f t="shared" si="169"/>
        <v>0</v>
      </c>
      <c r="OWN20" s="300">
        <f t="shared" si="169"/>
        <v>0</v>
      </c>
      <c r="OWO20" s="300">
        <f t="shared" si="169"/>
        <v>0</v>
      </c>
      <c r="OWP20" s="300">
        <f t="shared" si="169"/>
        <v>0</v>
      </c>
      <c r="OWQ20" s="300">
        <f t="shared" si="169"/>
        <v>0</v>
      </c>
      <c r="OWR20" s="300">
        <f t="shared" si="169"/>
        <v>0</v>
      </c>
      <c r="OWS20" s="300">
        <f t="shared" si="169"/>
        <v>0</v>
      </c>
      <c r="OWT20" s="300">
        <f t="shared" si="169"/>
        <v>0</v>
      </c>
      <c r="OWU20" s="300">
        <f t="shared" si="169"/>
        <v>0</v>
      </c>
      <c r="OWV20" s="300">
        <f t="shared" si="169"/>
        <v>0</v>
      </c>
      <c r="OWW20" s="300">
        <f t="shared" si="169"/>
        <v>0</v>
      </c>
      <c r="OWX20" s="300">
        <f t="shared" ref="OWX20:OZI20" si="170" xml:space="preserve"> IF( OWX18 = 1, $F10, 0 )</f>
        <v>0</v>
      </c>
      <c r="OWY20" s="300">
        <f t="shared" si="170"/>
        <v>0</v>
      </c>
      <c r="OWZ20" s="300">
        <f t="shared" si="170"/>
        <v>0</v>
      </c>
      <c r="OXA20" s="300">
        <f t="shared" si="170"/>
        <v>0</v>
      </c>
      <c r="OXB20" s="300">
        <f t="shared" si="170"/>
        <v>0</v>
      </c>
      <c r="OXC20" s="300">
        <f t="shared" si="170"/>
        <v>0</v>
      </c>
      <c r="OXD20" s="300">
        <f t="shared" si="170"/>
        <v>0</v>
      </c>
      <c r="OXE20" s="300">
        <f t="shared" si="170"/>
        <v>0</v>
      </c>
      <c r="OXF20" s="300">
        <f t="shared" si="170"/>
        <v>0</v>
      </c>
      <c r="OXG20" s="300">
        <f t="shared" si="170"/>
        <v>0</v>
      </c>
      <c r="OXH20" s="300">
        <f t="shared" si="170"/>
        <v>0</v>
      </c>
      <c r="OXI20" s="300">
        <f t="shared" si="170"/>
        <v>0</v>
      </c>
      <c r="OXJ20" s="300">
        <f t="shared" si="170"/>
        <v>0</v>
      </c>
      <c r="OXK20" s="300">
        <f t="shared" si="170"/>
        <v>0</v>
      </c>
      <c r="OXL20" s="300">
        <f t="shared" si="170"/>
        <v>0</v>
      </c>
      <c r="OXM20" s="300">
        <f t="shared" si="170"/>
        <v>0</v>
      </c>
      <c r="OXN20" s="300">
        <f t="shared" si="170"/>
        <v>0</v>
      </c>
      <c r="OXO20" s="300">
        <f t="shared" si="170"/>
        <v>0</v>
      </c>
      <c r="OXP20" s="300">
        <f t="shared" si="170"/>
        <v>0</v>
      </c>
      <c r="OXQ20" s="300">
        <f t="shared" si="170"/>
        <v>0</v>
      </c>
      <c r="OXR20" s="300">
        <f t="shared" si="170"/>
        <v>0</v>
      </c>
      <c r="OXS20" s="300">
        <f t="shared" si="170"/>
        <v>0</v>
      </c>
      <c r="OXT20" s="300">
        <f t="shared" si="170"/>
        <v>0</v>
      </c>
      <c r="OXU20" s="300">
        <f t="shared" si="170"/>
        <v>0</v>
      </c>
      <c r="OXV20" s="300">
        <f t="shared" si="170"/>
        <v>0</v>
      </c>
      <c r="OXW20" s="300">
        <f t="shared" si="170"/>
        <v>0</v>
      </c>
      <c r="OXX20" s="300">
        <f t="shared" si="170"/>
        <v>0</v>
      </c>
      <c r="OXY20" s="300">
        <f t="shared" si="170"/>
        <v>0</v>
      </c>
      <c r="OXZ20" s="300">
        <f t="shared" si="170"/>
        <v>0</v>
      </c>
      <c r="OYA20" s="300">
        <f t="shared" si="170"/>
        <v>0</v>
      </c>
      <c r="OYB20" s="300">
        <f t="shared" si="170"/>
        <v>0</v>
      </c>
      <c r="OYC20" s="300">
        <f t="shared" si="170"/>
        <v>0</v>
      </c>
      <c r="OYD20" s="300">
        <f t="shared" si="170"/>
        <v>0</v>
      </c>
      <c r="OYE20" s="300">
        <f t="shared" si="170"/>
        <v>0</v>
      </c>
      <c r="OYF20" s="300">
        <f t="shared" si="170"/>
        <v>0</v>
      </c>
      <c r="OYG20" s="300">
        <f t="shared" si="170"/>
        <v>0</v>
      </c>
      <c r="OYH20" s="300">
        <f t="shared" si="170"/>
        <v>0</v>
      </c>
      <c r="OYI20" s="300">
        <f t="shared" si="170"/>
        <v>0</v>
      </c>
      <c r="OYJ20" s="300">
        <f t="shared" si="170"/>
        <v>0</v>
      </c>
      <c r="OYK20" s="300">
        <f t="shared" si="170"/>
        <v>0</v>
      </c>
      <c r="OYL20" s="300">
        <f t="shared" si="170"/>
        <v>0</v>
      </c>
      <c r="OYM20" s="300">
        <f t="shared" si="170"/>
        <v>0</v>
      </c>
      <c r="OYN20" s="300">
        <f t="shared" si="170"/>
        <v>0</v>
      </c>
      <c r="OYO20" s="300">
        <f t="shared" si="170"/>
        <v>0</v>
      </c>
      <c r="OYP20" s="300">
        <f t="shared" si="170"/>
        <v>0</v>
      </c>
      <c r="OYQ20" s="300">
        <f t="shared" si="170"/>
        <v>0</v>
      </c>
      <c r="OYR20" s="300">
        <f t="shared" si="170"/>
        <v>0</v>
      </c>
      <c r="OYS20" s="300">
        <f t="shared" si="170"/>
        <v>0</v>
      </c>
      <c r="OYT20" s="300">
        <f t="shared" si="170"/>
        <v>0</v>
      </c>
      <c r="OYU20" s="300">
        <f t="shared" si="170"/>
        <v>0</v>
      </c>
      <c r="OYV20" s="300">
        <f t="shared" si="170"/>
        <v>0</v>
      </c>
      <c r="OYW20" s="300">
        <f t="shared" si="170"/>
        <v>0</v>
      </c>
      <c r="OYX20" s="300">
        <f t="shared" si="170"/>
        <v>0</v>
      </c>
      <c r="OYY20" s="300">
        <f t="shared" si="170"/>
        <v>0</v>
      </c>
      <c r="OYZ20" s="300">
        <f t="shared" si="170"/>
        <v>0</v>
      </c>
      <c r="OZA20" s="300">
        <f t="shared" si="170"/>
        <v>0</v>
      </c>
      <c r="OZB20" s="300">
        <f t="shared" si="170"/>
        <v>0</v>
      </c>
      <c r="OZC20" s="300">
        <f t="shared" si="170"/>
        <v>0</v>
      </c>
      <c r="OZD20" s="300">
        <f t="shared" si="170"/>
        <v>0</v>
      </c>
      <c r="OZE20" s="300">
        <f t="shared" si="170"/>
        <v>0</v>
      </c>
      <c r="OZF20" s="300">
        <f t="shared" si="170"/>
        <v>0</v>
      </c>
      <c r="OZG20" s="300">
        <f t="shared" si="170"/>
        <v>0</v>
      </c>
      <c r="OZH20" s="300">
        <f t="shared" si="170"/>
        <v>0</v>
      </c>
      <c r="OZI20" s="300">
        <f t="shared" si="170"/>
        <v>0</v>
      </c>
      <c r="OZJ20" s="300">
        <f t="shared" ref="OZJ20:PBU20" si="171" xml:space="preserve"> IF( OZJ18 = 1, $F10, 0 )</f>
        <v>0</v>
      </c>
      <c r="OZK20" s="300">
        <f t="shared" si="171"/>
        <v>0</v>
      </c>
      <c r="OZL20" s="300">
        <f t="shared" si="171"/>
        <v>0</v>
      </c>
      <c r="OZM20" s="300">
        <f t="shared" si="171"/>
        <v>0</v>
      </c>
      <c r="OZN20" s="300">
        <f t="shared" si="171"/>
        <v>0</v>
      </c>
      <c r="OZO20" s="300">
        <f t="shared" si="171"/>
        <v>0</v>
      </c>
      <c r="OZP20" s="300">
        <f t="shared" si="171"/>
        <v>0</v>
      </c>
      <c r="OZQ20" s="300">
        <f t="shared" si="171"/>
        <v>0</v>
      </c>
      <c r="OZR20" s="300">
        <f t="shared" si="171"/>
        <v>0</v>
      </c>
      <c r="OZS20" s="300">
        <f t="shared" si="171"/>
        <v>0</v>
      </c>
      <c r="OZT20" s="300">
        <f t="shared" si="171"/>
        <v>0</v>
      </c>
      <c r="OZU20" s="300">
        <f t="shared" si="171"/>
        <v>0</v>
      </c>
      <c r="OZV20" s="300">
        <f t="shared" si="171"/>
        <v>0</v>
      </c>
      <c r="OZW20" s="300">
        <f t="shared" si="171"/>
        <v>0</v>
      </c>
      <c r="OZX20" s="300">
        <f t="shared" si="171"/>
        <v>0</v>
      </c>
      <c r="OZY20" s="300">
        <f t="shared" si="171"/>
        <v>0</v>
      </c>
      <c r="OZZ20" s="300">
        <f t="shared" si="171"/>
        <v>0</v>
      </c>
      <c r="PAA20" s="300">
        <f t="shared" si="171"/>
        <v>0</v>
      </c>
      <c r="PAB20" s="300">
        <f t="shared" si="171"/>
        <v>0</v>
      </c>
      <c r="PAC20" s="300">
        <f t="shared" si="171"/>
        <v>0</v>
      </c>
      <c r="PAD20" s="300">
        <f t="shared" si="171"/>
        <v>0</v>
      </c>
      <c r="PAE20" s="300">
        <f t="shared" si="171"/>
        <v>0</v>
      </c>
      <c r="PAF20" s="300">
        <f t="shared" si="171"/>
        <v>0</v>
      </c>
      <c r="PAG20" s="300">
        <f t="shared" si="171"/>
        <v>0</v>
      </c>
      <c r="PAH20" s="300">
        <f t="shared" si="171"/>
        <v>0</v>
      </c>
      <c r="PAI20" s="300">
        <f t="shared" si="171"/>
        <v>0</v>
      </c>
      <c r="PAJ20" s="300">
        <f t="shared" si="171"/>
        <v>0</v>
      </c>
      <c r="PAK20" s="300">
        <f t="shared" si="171"/>
        <v>0</v>
      </c>
      <c r="PAL20" s="300">
        <f t="shared" si="171"/>
        <v>0</v>
      </c>
      <c r="PAM20" s="300">
        <f t="shared" si="171"/>
        <v>0</v>
      </c>
      <c r="PAN20" s="300">
        <f t="shared" si="171"/>
        <v>0</v>
      </c>
      <c r="PAO20" s="300">
        <f t="shared" si="171"/>
        <v>0</v>
      </c>
      <c r="PAP20" s="300">
        <f t="shared" si="171"/>
        <v>0</v>
      </c>
      <c r="PAQ20" s="300">
        <f t="shared" si="171"/>
        <v>0</v>
      </c>
      <c r="PAR20" s="300">
        <f t="shared" si="171"/>
        <v>0</v>
      </c>
      <c r="PAS20" s="300">
        <f t="shared" si="171"/>
        <v>0</v>
      </c>
      <c r="PAT20" s="300">
        <f t="shared" si="171"/>
        <v>0</v>
      </c>
      <c r="PAU20" s="300">
        <f t="shared" si="171"/>
        <v>0</v>
      </c>
      <c r="PAV20" s="300">
        <f t="shared" si="171"/>
        <v>0</v>
      </c>
      <c r="PAW20" s="300">
        <f t="shared" si="171"/>
        <v>0</v>
      </c>
      <c r="PAX20" s="300">
        <f t="shared" si="171"/>
        <v>0</v>
      </c>
      <c r="PAY20" s="300">
        <f t="shared" si="171"/>
        <v>0</v>
      </c>
      <c r="PAZ20" s="300">
        <f t="shared" si="171"/>
        <v>0</v>
      </c>
      <c r="PBA20" s="300">
        <f t="shared" si="171"/>
        <v>0</v>
      </c>
      <c r="PBB20" s="300">
        <f t="shared" si="171"/>
        <v>0</v>
      </c>
      <c r="PBC20" s="300">
        <f t="shared" si="171"/>
        <v>0</v>
      </c>
      <c r="PBD20" s="300">
        <f t="shared" si="171"/>
        <v>0</v>
      </c>
      <c r="PBE20" s="300">
        <f t="shared" si="171"/>
        <v>0</v>
      </c>
      <c r="PBF20" s="300">
        <f t="shared" si="171"/>
        <v>0</v>
      </c>
      <c r="PBG20" s="300">
        <f t="shared" si="171"/>
        <v>0</v>
      </c>
      <c r="PBH20" s="300">
        <f t="shared" si="171"/>
        <v>0</v>
      </c>
      <c r="PBI20" s="300">
        <f t="shared" si="171"/>
        <v>0</v>
      </c>
      <c r="PBJ20" s="300">
        <f t="shared" si="171"/>
        <v>0</v>
      </c>
      <c r="PBK20" s="300">
        <f t="shared" si="171"/>
        <v>0</v>
      </c>
      <c r="PBL20" s="300">
        <f t="shared" si="171"/>
        <v>0</v>
      </c>
      <c r="PBM20" s="300">
        <f t="shared" si="171"/>
        <v>0</v>
      </c>
      <c r="PBN20" s="300">
        <f t="shared" si="171"/>
        <v>0</v>
      </c>
      <c r="PBO20" s="300">
        <f t="shared" si="171"/>
        <v>0</v>
      </c>
      <c r="PBP20" s="300">
        <f t="shared" si="171"/>
        <v>0</v>
      </c>
      <c r="PBQ20" s="300">
        <f t="shared" si="171"/>
        <v>0</v>
      </c>
      <c r="PBR20" s="300">
        <f t="shared" si="171"/>
        <v>0</v>
      </c>
      <c r="PBS20" s="300">
        <f t="shared" si="171"/>
        <v>0</v>
      </c>
      <c r="PBT20" s="300">
        <f t="shared" si="171"/>
        <v>0</v>
      </c>
      <c r="PBU20" s="300">
        <f t="shared" si="171"/>
        <v>0</v>
      </c>
      <c r="PBV20" s="300">
        <f t="shared" ref="PBV20:PEG20" si="172" xml:space="preserve"> IF( PBV18 = 1, $F10, 0 )</f>
        <v>0</v>
      </c>
      <c r="PBW20" s="300">
        <f t="shared" si="172"/>
        <v>0</v>
      </c>
      <c r="PBX20" s="300">
        <f t="shared" si="172"/>
        <v>0</v>
      </c>
      <c r="PBY20" s="300">
        <f t="shared" si="172"/>
        <v>0</v>
      </c>
      <c r="PBZ20" s="300">
        <f t="shared" si="172"/>
        <v>0</v>
      </c>
      <c r="PCA20" s="300">
        <f t="shared" si="172"/>
        <v>0</v>
      </c>
      <c r="PCB20" s="300">
        <f t="shared" si="172"/>
        <v>0</v>
      </c>
      <c r="PCC20" s="300">
        <f t="shared" si="172"/>
        <v>0</v>
      </c>
      <c r="PCD20" s="300">
        <f t="shared" si="172"/>
        <v>0</v>
      </c>
      <c r="PCE20" s="300">
        <f t="shared" si="172"/>
        <v>0</v>
      </c>
      <c r="PCF20" s="300">
        <f t="shared" si="172"/>
        <v>0</v>
      </c>
      <c r="PCG20" s="300">
        <f t="shared" si="172"/>
        <v>0</v>
      </c>
      <c r="PCH20" s="300">
        <f t="shared" si="172"/>
        <v>0</v>
      </c>
      <c r="PCI20" s="300">
        <f t="shared" si="172"/>
        <v>0</v>
      </c>
      <c r="PCJ20" s="300">
        <f t="shared" si="172"/>
        <v>0</v>
      </c>
      <c r="PCK20" s="300">
        <f t="shared" si="172"/>
        <v>0</v>
      </c>
      <c r="PCL20" s="300">
        <f t="shared" si="172"/>
        <v>0</v>
      </c>
      <c r="PCM20" s="300">
        <f t="shared" si="172"/>
        <v>0</v>
      </c>
      <c r="PCN20" s="300">
        <f t="shared" si="172"/>
        <v>0</v>
      </c>
      <c r="PCO20" s="300">
        <f t="shared" si="172"/>
        <v>0</v>
      </c>
      <c r="PCP20" s="300">
        <f t="shared" si="172"/>
        <v>0</v>
      </c>
      <c r="PCQ20" s="300">
        <f t="shared" si="172"/>
        <v>0</v>
      </c>
      <c r="PCR20" s="300">
        <f t="shared" si="172"/>
        <v>0</v>
      </c>
      <c r="PCS20" s="300">
        <f t="shared" si="172"/>
        <v>0</v>
      </c>
      <c r="PCT20" s="300">
        <f t="shared" si="172"/>
        <v>0</v>
      </c>
      <c r="PCU20" s="300">
        <f t="shared" si="172"/>
        <v>0</v>
      </c>
      <c r="PCV20" s="300">
        <f t="shared" si="172"/>
        <v>0</v>
      </c>
      <c r="PCW20" s="300">
        <f t="shared" si="172"/>
        <v>0</v>
      </c>
      <c r="PCX20" s="300">
        <f t="shared" si="172"/>
        <v>0</v>
      </c>
      <c r="PCY20" s="300">
        <f t="shared" si="172"/>
        <v>0</v>
      </c>
      <c r="PCZ20" s="300">
        <f t="shared" si="172"/>
        <v>0</v>
      </c>
      <c r="PDA20" s="300">
        <f t="shared" si="172"/>
        <v>0</v>
      </c>
      <c r="PDB20" s="300">
        <f t="shared" si="172"/>
        <v>0</v>
      </c>
      <c r="PDC20" s="300">
        <f t="shared" si="172"/>
        <v>0</v>
      </c>
      <c r="PDD20" s="300">
        <f t="shared" si="172"/>
        <v>0</v>
      </c>
      <c r="PDE20" s="300">
        <f t="shared" si="172"/>
        <v>0</v>
      </c>
      <c r="PDF20" s="300">
        <f t="shared" si="172"/>
        <v>0</v>
      </c>
      <c r="PDG20" s="300">
        <f t="shared" si="172"/>
        <v>0</v>
      </c>
      <c r="PDH20" s="300">
        <f t="shared" si="172"/>
        <v>0</v>
      </c>
      <c r="PDI20" s="300">
        <f t="shared" si="172"/>
        <v>0</v>
      </c>
      <c r="PDJ20" s="300">
        <f t="shared" si="172"/>
        <v>0</v>
      </c>
      <c r="PDK20" s="300">
        <f t="shared" si="172"/>
        <v>0</v>
      </c>
      <c r="PDL20" s="300">
        <f t="shared" si="172"/>
        <v>0</v>
      </c>
      <c r="PDM20" s="300">
        <f t="shared" si="172"/>
        <v>0</v>
      </c>
      <c r="PDN20" s="300">
        <f t="shared" si="172"/>
        <v>0</v>
      </c>
      <c r="PDO20" s="300">
        <f t="shared" si="172"/>
        <v>0</v>
      </c>
      <c r="PDP20" s="300">
        <f t="shared" si="172"/>
        <v>0</v>
      </c>
      <c r="PDQ20" s="300">
        <f t="shared" si="172"/>
        <v>0</v>
      </c>
      <c r="PDR20" s="300">
        <f t="shared" si="172"/>
        <v>0</v>
      </c>
      <c r="PDS20" s="300">
        <f t="shared" si="172"/>
        <v>0</v>
      </c>
      <c r="PDT20" s="300">
        <f t="shared" si="172"/>
        <v>0</v>
      </c>
      <c r="PDU20" s="300">
        <f t="shared" si="172"/>
        <v>0</v>
      </c>
      <c r="PDV20" s="300">
        <f t="shared" si="172"/>
        <v>0</v>
      </c>
      <c r="PDW20" s="300">
        <f t="shared" si="172"/>
        <v>0</v>
      </c>
      <c r="PDX20" s="300">
        <f t="shared" si="172"/>
        <v>0</v>
      </c>
      <c r="PDY20" s="300">
        <f t="shared" si="172"/>
        <v>0</v>
      </c>
      <c r="PDZ20" s="300">
        <f t="shared" si="172"/>
        <v>0</v>
      </c>
      <c r="PEA20" s="300">
        <f t="shared" si="172"/>
        <v>0</v>
      </c>
      <c r="PEB20" s="300">
        <f t="shared" si="172"/>
        <v>0</v>
      </c>
      <c r="PEC20" s="300">
        <f t="shared" si="172"/>
        <v>0</v>
      </c>
      <c r="PED20" s="300">
        <f t="shared" si="172"/>
        <v>0</v>
      </c>
      <c r="PEE20" s="300">
        <f t="shared" si="172"/>
        <v>0</v>
      </c>
      <c r="PEF20" s="300">
        <f t="shared" si="172"/>
        <v>0</v>
      </c>
      <c r="PEG20" s="300">
        <f t="shared" si="172"/>
        <v>0</v>
      </c>
      <c r="PEH20" s="300">
        <f t="shared" ref="PEH20:PGS20" si="173" xml:space="preserve"> IF( PEH18 = 1, $F10, 0 )</f>
        <v>0</v>
      </c>
      <c r="PEI20" s="300">
        <f t="shared" si="173"/>
        <v>0</v>
      </c>
      <c r="PEJ20" s="300">
        <f t="shared" si="173"/>
        <v>0</v>
      </c>
      <c r="PEK20" s="300">
        <f t="shared" si="173"/>
        <v>0</v>
      </c>
      <c r="PEL20" s="300">
        <f t="shared" si="173"/>
        <v>0</v>
      </c>
      <c r="PEM20" s="300">
        <f t="shared" si="173"/>
        <v>0</v>
      </c>
      <c r="PEN20" s="300">
        <f t="shared" si="173"/>
        <v>0</v>
      </c>
      <c r="PEO20" s="300">
        <f t="shared" si="173"/>
        <v>0</v>
      </c>
      <c r="PEP20" s="300">
        <f t="shared" si="173"/>
        <v>0</v>
      </c>
      <c r="PEQ20" s="300">
        <f t="shared" si="173"/>
        <v>0</v>
      </c>
      <c r="PER20" s="300">
        <f t="shared" si="173"/>
        <v>0</v>
      </c>
      <c r="PES20" s="300">
        <f t="shared" si="173"/>
        <v>0</v>
      </c>
      <c r="PET20" s="300">
        <f t="shared" si="173"/>
        <v>0</v>
      </c>
      <c r="PEU20" s="300">
        <f t="shared" si="173"/>
        <v>0</v>
      </c>
      <c r="PEV20" s="300">
        <f t="shared" si="173"/>
        <v>0</v>
      </c>
      <c r="PEW20" s="300">
        <f t="shared" si="173"/>
        <v>0</v>
      </c>
      <c r="PEX20" s="300">
        <f t="shared" si="173"/>
        <v>0</v>
      </c>
      <c r="PEY20" s="300">
        <f t="shared" si="173"/>
        <v>0</v>
      </c>
      <c r="PEZ20" s="300">
        <f t="shared" si="173"/>
        <v>0</v>
      </c>
      <c r="PFA20" s="300">
        <f t="shared" si="173"/>
        <v>0</v>
      </c>
      <c r="PFB20" s="300">
        <f t="shared" si="173"/>
        <v>0</v>
      </c>
      <c r="PFC20" s="300">
        <f t="shared" si="173"/>
        <v>0</v>
      </c>
      <c r="PFD20" s="300">
        <f t="shared" si="173"/>
        <v>0</v>
      </c>
      <c r="PFE20" s="300">
        <f t="shared" si="173"/>
        <v>0</v>
      </c>
      <c r="PFF20" s="300">
        <f t="shared" si="173"/>
        <v>0</v>
      </c>
      <c r="PFG20" s="300">
        <f t="shared" si="173"/>
        <v>0</v>
      </c>
      <c r="PFH20" s="300">
        <f t="shared" si="173"/>
        <v>0</v>
      </c>
      <c r="PFI20" s="300">
        <f t="shared" si="173"/>
        <v>0</v>
      </c>
      <c r="PFJ20" s="300">
        <f t="shared" si="173"/>
        <v>0</v>
      </c>
      <c r="PFK20" s="300">
        <f t="shared" si="173"/>
        <v>0</v>
      </c>
      <c r="PFL20" s="300">
        <f t="shared" si="173"/>
        <v>0</v>
      </c>
      <c r="PFM20" s="300">
        <f t="shared" si="173"/>
        <v>0</v>
      </c>
      <c r="PFN20" s="300">
        <f t="shared" si="173"/>
        <v>0</v>
      </c>
      <c r="PFO20" s="300">
        <f t="shared" si="173"/>
        <v>0</v>
      </c>
      <c r="PFP20" s="300">
        <f t="shared" si="173"/>
        <v>0</v>
      </c>
      <c r="PFQ20" s="300">
        <f t="shared" si="173"/>
        <v>0</v>
      </c>
      <c r="PFR20" s="300">
        <f t="shared" si="173"/>
        <v>0</v>
      </c>
      <c r="PFS20" s="300">
        <f t="shared" si="173"/>
        <v>0</v>
      </c>
      <c r="PFT20" s="300">
        <f t="shared" si="173"/>
        <v>0</v>
      </c>
      <c r="PFU20" s="300">
        <f t="shared" si="173"/>
        <v>0</v>
      </c>
      <c r="PFV20" s="300">
        <f t="shared" si="173"/>
        <v>0</v>
      </c>
      <c r="PFW20" s="300">
        <f t="shared" si="173"/>
        <v>0</v>
      </c>
      <c r="PFX20" s="300">
        <f t="shared" si="173"/>
        <v>0</v>
      </c>
      <c r="PFY20" s="300">
        <f t="shared" si="173"/>
        <v>0</v>
      </c>
      <c r="PFZ20" s="300">
        <f t="shared" si="173"/>
        <v>0</v>
      </c>
      <c r="PGA20" s="300">
        <f t="shared" si="173"/>
        <v>0</v>
      </c>
      <c r="PGB20" s="300">
        <f t="shared" si="173"/>
        <v>0</v>
      </c>
      <c r="PGC20" s="300">
        <f t="shared" si="173"/>
        <v>0</v>
      </c>
      <c r="PGD20" s="300">
        <f t="shared" si="173"/>
        <v>0</v>
      </c>
      <c r="PGE20" s="300">
        <f t="shared" si="173"/>
        <v>0</v>
      </c>
      <c r="PGF20" s="300">
        <f t="shared" si="173"/>
        <v>0</v>
      </c>
      <c r="PGG20" s="300">
        <f t="shared" si="173"/>
        <v>0</v>
      </c>
      <c r="PGH20" s="300">
        <f t="shared" si="173"/>
        <v>0</v>
      </c>
      <c r="PGI20" s="300">
        <f t="shared" si="173"/>
        <v>0</v>
      </c>
      <c r="PGJ20" s="300">
        <f t="shared" si="173"/>
        <v>0</v>
      </c>
      <c r="PGK20" s="300">
        <f t="shared" si="173"/>
        <v>0</v>
      </c>
      <c r="PGL20" s="300">
        <f t="shared" si="173"/>
        <v>0</v>
      </c>
      <c r="PGM20" s="300">
        <f t="shared" si="173"/>
        <v>0</v>
      </c>
      <c r="PGN20" s="300">
        <f t="shared" si="173"/>
        <v>0</v>
      </c>
      <c r="PGO20" s="300">
        <f t="shared" si="173"/>
        <v>0</v>
      </c>
      <c r="PGP20" s="300">
        <f t="shared" si="173"/>
        <v>0</v>
      </c>
      <c r="PGQ20" s="300">
        <f t="shared" si="173"/>
        <v>0</v>
      </c>
      <c r="PGR20" s="300">
        <f t="shared" si="173"/>
        <v>0</v>
      </c>
      <c r="PGS20" s="300">
        <f t="shared" si="173"/>
        <v>0</v>
      </c>
      <c r="PGT20" s="300">
        <f t="shared" ref="PGT20:PJE20" si="174" xml:space="preserve"> IF( PGT18 = 1, $F10, 0 )</f>
        <v>0</v>
      </c>
      <c r="PGU20" s="300">
        <f t="shared" si="174"/>
        <v>0</v>
      </c>
      <c r="PGV20" s="300">
        <f t="shared" si="174"/>
        <v>0</v>
      </c>
      <c r="PGW20" s="300">
        <f t="shared" si="174"/>
        <v>0</v>
      </c>
      <c r="PGX20" s="300">
        <f t="shared" si="174"/>
        <v>0</v>
      </c>
      <c r="PGY20" s="300">
        <f t="shared" si="174"/>
        <v>0</v>
      </c>
      <c r="PGZ20" s="300">
        <f t="shared" si="174"/>
        <v>0</v>
      </c>
      <c r="PHA20" s="300">
        <f t="shared" si="174"/>
        <v>0</v>
      </c>
      <c r="PHB20" s="300">
        <f t="shared" si="174"/>
        <v>0</v>
      </c>
      <c r="PHC20" s="300">
        <f t="shared" si="174"/>
        <v>0</v>
      </c>
      <c r="PHD20" s="300">
        <f t="shared" si="174"/>
        <v>0</v>
      </c>
      <c r="PHE20" s="300">
        <f t="shared" si="174"/>
        <v>0</v>
      </c>
      <c r="PHF20" s="300">
        <f t="shared" si="174"/>
        <v>0</v>
      </c>
      <c r="PHG20" s="300">
        <f t="shared" si="174"/>
        <v>0</v>
      </c>
      <c r="PHH20" s="300">
        <f t="shared" si="174"/>
        <v>0</v>
      </c>
      <c r="PHI20" s="300">
        <f t="shared" si="174"/>
        <v>0</v>
      </c>
      <c r="PHJ20" s="300">
        <f t="shared" si="174"/>
        <v>0</v>
      </c>
      <c r="PHK20" s="300">
        <f t="shared" si="174"/>
        <v>0</v>
      </c>
      <c r="PHL20" s="300">
        <f t="shared" si="174"/>
        <v>0</v>
      </c>
      <c r="PHM20" s="300">
        <f t="shared" si="174"/>
        <v>0</v>
      </c>
      <c r="PHN20" s="300">
        <f t="shared" si="174"/>
        <v>0</v>
      </c>
      <c r="PHO20" s="300">
        <f t="shared" si="174"/>
        <v>0</v>
      </c>
      <c r="PHP20" s="300">
        <f t="shared" si="174"/>
        <v>0</v>
      </c>
      <c r="PHQ20" s="300">
        <f t="shared" si="174"/>
        <v>0</v>
      </c>
      <c r="PHR20" s="300">
        <f t="shared" si="174"/>
        <v>0</v>
      </c>
      <c r="PHS20" s="300">
        <f t="shared" si="174"/>
        <v>0</v>
      </c>
      <c r="PHT20" s="300">
        <f t="shared" si="174"/>
        <v>0</v>
      </c>
      <c r="PHU20" s="300">
        <f t="shared" si="174"/>
        <v>0</v>
      </c>
      <c r="PHV20" s="300">
        <f t="shared" si="174"/>
        <v>0</v>
      </c>
      <c r="PHW20" s="300">
        <f t="shared" si="174"/>
        <v>0</v>
      </c>
      <c r="PHX20" s="300">
        <f t="shared" si="174"/>
        <v>0</v>
      </c>
      <c r="PHY20" s="300">
        <f t="shared" si="174"/>
        <v>0</v>
      </c>
      <c r="PHZ20" s="300">
        <f t="shared" si="174"/>
        <v>0</v>
      </c>
      <c r="PIA20" s="300">
        <f t="shared" si="174"/>
        <v>0</v>
      </c>
      <c r="PIB20" s="300">
        <f t="shared" si="174"/>
        <v>0</v>
      </c>
      <c r="PIC20" s="300">
        <f t="shared" si="174"/>
        <v>0</v>
      </c>
      <c r="PID20" s="300">
        <f t="shared" si="174"/>
        <v>0</v>
      </c>
      <c r="PIE20" s="300">
        <f t="shared" si="174"/>
        <v>0</v>
      </c>
      <c r="PIF20" s="300">
        <f t="shared" si="174"/>
        <v>0</v>
      </c>
      <c r="PIG20" s="300">
        <f t="shared" si="174"/>
        <v>0</v>
      </c>
      <c r="PIH20" s="300">
        <f t="shared" si="174"/>
        <v>0</v>
      </c>
      <c r="PII20" s="300">
        <f t="shared" si="174"/>
        <v>0</v>
      </c>
      <c r="PIJ20" s="300">
        <f t="shared" si="174"/>
        <v>0</v>
      </c>
      <c r="PIK20" s="300">
        <f t="shared" si="174"/>
        <v>0</v>
      </c>
      <c r="PIL20" s="300">
        <f t="shared" si="174"/>
        <v>0</v>
      </c>
      <c r="PIM20" s="300">
        <f t="shared" si="174"/>
        <v>0</v>
      </c>
      <c r="PIN20" s="300">
        <f t="shared" si="174"/>
        <v>0</v>
      </c>
      <c r="PIO20" s="300">
        <f t="shared" si="174"/>
        <v>0</v>
      </c>
      <c r="PIP20" s="300">
        <f t="shared" si="174"/>
        <v>0</v>
      </c>
      <c r="PIQ20" s="300">
        <f t="shared" si="174"/>
        <v>0</v>
      </c>
      <c r="PIR20" s="300">
        <f t="shared" si="174"/>
        <v>0</v>
      </c>
      <c r="PIS20" s="300">
        <f t="shared" si="174"/>
        <v>0</v>
      </c>
      <c r="PIT20" s="300">
        <f t="shared" si="174"/>
        <v>0</v>
      </c>
      <c r="PIU20" s="300">
        <f t="shared" si="174"/>
        <v>0</v>
      </c>
      <c r="PIV20" s="300">
        <f t="shared" si="174"/>
        <v>0</v>
      </c>
      <c r="PIW20" s="300">
        <f t="shared" si="174"/>
        <v>0</v>
      </c>
      <c r="PIX20" s="300">
        <f t="shared" si="174"/>
        <v>0</v>
      </c>
      <c r="PIY20" s="300">
        <f t="shared" si="174"/>
        <v>0</v>
      </c>
      <c r="PIZ20" s="300">
        <f t="shared" si="174"/>
        <v>0</v>
      </c>
      <c r="PJA20" s="300">
        <f t="shared" si="174"/>
        <v>0</v>
      </c>
      <c r="PJB20" s="300">
        <f t="shared" si="174"/>
        <v>0</v>
      </c>
      <c r="PJC20" s="300">
        <f t="shared" si="174"/>
        <v>0</v>
      </c>
      <c r="PJD20" s="300">
        <f t="shared" si="174"/>
        <v>0</v>
      </c>
      <c r="PJE20" s="300">
        <f t="shared" si="174"/>
        <v>0</v>
      </c>
      <c r="PJF20" s="300">
        <f t="shared" ref="PJF20:PLQ20" si="175" xml:space="preserve"> IF( PJF18 = 1, $F10, 0 )</f>
        <v>0</v>
      </c>
      <c r="PJG20" s="300">
        <f t="shared" si="175"/>
        <v>0</v>
      </c>
      <c r="PJH20" s="300">
        <f t="shared" si="175"/>
        <v>0</v>
      </c>
      <c r="PJI20" s="300">
        <f t="shared" si="175"/>
        <v>0</v>
      </c>
      <c r="PJJ20" s="300">
        <f t="shared" si="175"/>
        <v>0</v>
      </c>
      <c r="PJK20" s="300">
        <f t="shared" si="175"/>
        <v>0</v>
      </c>
      <c r="PJL20" s="300">
        <f t="shared" si="175"/>
        <v>0</v>
      </c>
      <c r="PJM20" s="300">
        <f t="shared" si="175"/>
        <v>0</v>
      </c>
      <c r="PJN20" s="300">
        <f t="shared" si="175"/>
        <v>0</v>
      </c>
      <c r="PJO20" s="300">
        <f t="shared" si="175"/>
        <v>0</v>
      </c>
      <c r="PJP20" s="300">
        <f t="shared" si="175"/>
        <v>0</v>
      </c>
      <c r="PJQ20" s="300">
        <f t="shared" si="175"/>
        <v>0</v>
      </c>
      <c r="PJR20" s="300">
        <f t="shared" si="175"/>
        <v>0</v>
      </c>
      <c r="PJS20" s="300">
        <f t="shared" si="175"/>
        <v>0</v>
      </c>
      <c r="PJT20" s="300">
        <f t="shared" si="175"/>
        <v>0</v>
      </c>
      <c r="PJU20" s="300">
        <f t="shared" si="175"/>
        <v>0</v>
      </c>
      <c r="PJV20" s="300">
        <f t="shared" si="175"/>
        <v>0</v>
      </c>
      <c r="PJW20" s="300">
        <f t="shared" si="175"/>
        <v>0</v>
      </c>
      <c r="PJX20" s="300">
        <f t="shared" si="175"/>
        <v>0</v>
      </c>
      <c r="PJY20" s="300">
        <f t="shared" si="175"/>
        <v>0</v>
      </c>
      <c r="PJZ20" s="300">
        <f t="shared" si="175"/>
        <v>0</v>
      </c>
      <c r="PKA20" s="300">
        <f t="shared" si="175"/>
        <v>0</v>
      </c>
      <c r="PKB20" s="300">
        <f t="shared" si="175"/>
        <v>0</v>
      </c>
      <c r="PKC20" s="300">
        <f t="shared" si="175"/>
        <v>0</v>
      </c>
      <c r="PKD20" s="300">
        <f t="shared" si="175"/>
        <v>0</v>
      </c>
      <c r="PKE20" s="300">
        <f t="shared" si="175"/>
        <v>0</v>
      </c>
      <c r="PKF20" s="300">
        <f t="shared" si="175"/>
        <v>0</v>
      </c>
      <c r="PKG20" s="300">
        <f t="shared" si="175"/>
        <v>0</v>
      </c>
      <c r="PKH20" s="300">
        <f t="shared" si="175"/>
        <v>0</v>
      </c>
      <c r="PKI20" s="300">
        <f t="shared" si="175"/>
        <v>0</v>
      </c>
      <c r="PKJ20" s="300">
        <f t="shared" si="175"/>
        <v>0</v>
      </c>
      <c r="PKK20" s="300">
        <f t="shared" si="175"/>
        <v>0</v>
      </c>
      <c r="PKL20" s="300">
        <f t="shared" si="175"/>
        <v>0</v>
      </c>
      <c r="PKM20" s="300">
        <f t="shared" si="175"/>
        <v>0</v>
      </c>
      <c r="PKN20" s="300">
        <f t="shared" si="175"/>
        <v>0</v>
      </c>
      <c r="PKO20" s="300">
        <f t="shared" si="175"/>
        <v>0</v>
      </c>
      <c r="PKP20" s="300">
        <f t="shared" si="175"/>
        <v>0</v>
      </c>
      <c r="PKQ20" s="300">
        <f t="shared" si="175"/>
        <v>0</v>
      </c>
      <c r="PKR20" s="300">
        <f t="shared" si="175"/>
        <v>0</v>
      </c>
      <c r="PKS20" s="300">
        <f t="shared" si="175"/>
        <v>0</v>
      </c>
      <c r="PKT20" s="300">
        <f t="shared" si="175"/>
        <v>0</v>
      </c>
      <c r="PKU20" s="300">
        <f t="shared" si="175"/>
        <v>0</v>
      </c>
      <c r="PKV20" s="300">
        <f t="shared" si="175"/>
        <v>0</v>
      </c>
      <c r="PKW20" s="300">
        <f t="shared" si="175"/>
        <v>0</v>
      </c>
      <c r="PKX20" s="300">
        <f t="shared" si="175"/>
        <v>0</v>
      </c>
      <c r="PKY20" s="300">
        <f t="shared" si="175"/>
        <v>0</v>
      </c>
      <c r="PKZ20" s="300">
        <f t="shared" si="175"/>
        <v>0</v>
      </c>
      <c r="PLA20" s="300">
        <f t="shared" si="175"/>
        <v>0</v>
      </c>
      <c r="PLB20" s="300">
        <f t="shared" si="175"/>
        <v>0</v>
      </c>
      <c r="PLC20" s="300">
        <f t="shared" si="175"/>
        <v>0</v>
      </c>
      <c r="PLD20" s="300">
        <f t="shared" si="175"/>
        <v>0</v>
      </c>
      <c r="PLE20" s="300">
        <f t="shared" si="175"/>
        <v>0</v>
      </c>
      <c r="PLF20" s="300">
        <f t="shared" si="175"/>
        <v>0</v>
      </c>
      <c r="PLG20" s="300">
        <f t="shared" si="175"/>
        <v>0</v>
      </c>
      <c r="PLH20" s="300">
        <f t="shared" si="175"/>
        <v>0</v>
      </c>
      <c r="PLI20" s="300">
        <f t="shared" si="175"/>
        <v>0</v>
      </c>
      <c r="PLJ20" s="300">
        <f t="shared" si="175"/>
        <v>0</v>
      </c>
      <c r="PLK20" s="300">
        <f t="shared" si="175"/>
        <v>0</v>
      </c>
      <c r="PLL20" s="300">
        <f t="shared" si="175"/>
        <v>0</v>
      </c>
      <c r="PLM20" s="300">
        <f t="shared" si="175"/>
        <v>0</v>
      </c>
      <c r="PLN20" s="300">
        <f t="shared" si="175"/>
        <v>0</v>
      </c>
      <c r="PLO20" s="300">
        <f t="shared" si="175"/>
        <v>0</v>
      </c>
      <c r="PLP20" s="300">
        <f t="shared" si="175"/>
        <v>0</v>
      </c>
      <c r="PLQ20" s="300">
        <f t="shared" si="175"/>
        <v>0</v>
      </c>
      <c r="PLR20" s="300">
        <f t="shared" ref="PLR20:POC20" si="176" xml:space="preserve"> IF( PLR18 = 1, $F10, 0 )</f>
        <v>0</v>
      </c>
      <c r="PLS20" s="300">
        <f t="shared" si="176"/>
        <v>0</v>
      </c>
      <c r="PLT20" s="300">
        <f t="shared" si="176"/>
        <v>0</v>
      </c>
      <c r="PLU20" s="300">
        <f t="shared" si="176"/>
        <v>0</v>
      </c>
      <c r="PLV20" s="300">
        <f t="shared" si="176"/>
        <v>0</v>
      </c>
      <c r="PLW20" s="300">
        <f t="shared" si="176"/>
        <v>0</v>
      </c>
      <c r="PLX20" s="300">
        <f t="shared" si="176"/>
        <v>0</v>
      </c>
      <c r="PLY20" s="300">
        <f t="shared" si="176"/>
        <v>0</v>
      </c>
      <c r="PLZ20" s="300">
        <f t="shared" si="176"/>
        <v>0</v>
      </c>
      <c r="PMA20" s="300">
        <f t="shared" si="176"/>
        <v>0</v>
      </c>
      <c r="PMB20" s="300">
        <f t="shared" si="176"/>
        <v>0</v>
      </c>
      <c r="PMC20" s="300">
        <f t="shared" si="176"/>
        <v>0</v>
      </c>
      <c r="PMD20" s="300">
        <f t="shared" si="176"/>
        <v>0</v>
      </c>
      <c r="PME20" s="300">
        <f t="shared" si="176"/>
        <v>0</v>
      </c>
      <c r="PMF20" s="300">
        <f t="shared" si="176"/>
        <v>0</v>
      </c>
      <c r="PMG20" s="300">
        <f t="shared" si="176"/>
        <v>0</v>
      </c>
      <c r="PMH20" s="300">
        <f t="shared" si="176"/>
        <v>0</v>
      </c>
      <c r="PMI20" s="300">
        <f t="shared" si="176"/>
        <v>0</v>
      </c>
      <c r="PMJ20" s="300">
        <f t="shared" si="176"/>
        <v>0</v>
      </c>
      <c r="PMK20" s="300">
        <f t="shared" si="176"/>
        <v>0</v>
      </c>
      <c r="PML20" s="300">
        <f t="shared" si="176"/>
        <v>0</v>
      </c>
      <c r="PMM20" s="300">
        <f t="shared" si="176"/>
        <v>0</v>
      </c>
      <c r="PMN20" s="300">
        <f t="shared" si="176"/>
        <v>0</v>
      </c>
      <c r="PMO20" s="300">
        <f t="shared" si="176"/>
        <v>0</v>
      </c>
      <c r="PMP20" s="300">
        <f t="shared" si="176"/>
        <v>0</v>
      </c>
      <c r="PMQ20" s="300">
        <f t="shared" si="176"/>
        <v>0</v>
      </c>
      <c r="PMR20" s="300">
        <f t="shared" si="176"/>
        <v>0</v>
      </c>
      <c r="PMS20" s="300">
        <f t="shared" si="176"/>
        <v>0</v>
      </c>
      <c r="PMT20" s="300">
        <f t="shared" si="176"/>
        <v>0</v>
      </c>
      <c r="PMU20" s="300">
        <f t="shared" si="176"/>
        <v>0</v>
      </c>
      <c r="PMV20" s="300">
        <f t="shared" si="176"/>
        <v>0</v>
      </c>
      <c r="PMW20" s="300">
        <f t="shared" si="176"/>
        <v>0</v>
      </c>
      <c r="PMX20" s="300">
        <f t="shared" si="176"/>
        <v>0</v>
      </c>
      <c r="PMY20" s="300">
        <f t="shared" si="176"/>
        <v>0</v>
      </c>
      <c r="PMZ20" s="300">
        <f t="shared" si="176"/>
        <v>0</v>
      </c>
      <c r="PNA20" s="300">
        <f t="shared" si="176"/>
        <v>0</v>
      </c>
      <c r="PNB20" s="300">
        <f t="shared" si="176"/>
        <v>0</v>
      </c>
      <c r="PNC20" s="300">
        <f t="shared" si="176"/>
        <v>0</v>
      </c>
      <c r="PND20" s="300">
        <f t="shared" si="176"/>
        <v>0</v>
      </c>
      <c r="PNE20" s="300">
        <f t="shared" si="176"/>
        <v>0</v>
      </c>
      <c r="PNF20" s="300">
        <f t="shared" si="176"/>
        <v>0</v>
      </c>
      <c r="PNG20" s="300">
        <f t="shared" si="176"/>
        <v>0</v>
      </c>
      <c r="PNH20" s="300">
        <f t="shared" si="176"/>
        <v>0</v>
      </c>
      <c r="PNI20" s="300">
        <f t="shared" si="176"/>
        <v>0</v>
      </c>
      <c r="PNJ20" s="300">
        <f t="shared" si="176"/>
        <v>0</v>
      </c>
      <c r="PNK20" s="300">
        <f t="shared" si="176"/>
        <v>0</v>
      </c>
      <c r="PNL20" s="300">
        <f t="shared" si="176"/>
        <v>0</v>
      </c>
      <c r="PNM20" s="300">
        <f t="shared" si="176"/>
        <v>0</v>
      </c>
      <c r="PNN20" s="300">
        <f t="shared" si="176"/>
        <v>0</v>
      </c>
      <c r="PNO20" s="300">
        <f t="shared" si="176"/>
        <v>0</v>
      </c>
      <c r="PNP20" s="300">
        <f t="shared" si="176"/>
        <v>0</v>
      </c>
      <c r="PNQ20" s="300">
        <f t="shared" si="176"/>
        <v>0</v>
      </c>
      <c r="PNR20" s="300">
        <f t="shared" si="176"/>
        <v>0</v>
      </c>
      <c r="PNS20" s="300">
        <f t="shared" si="176"/>
        <v>0</v>
      </c>
      <c r="PNT20" s="300">
        <f t="shared" si="176"/>
        <v>0</v>
      </c>
      <c r="PNU20" s="300">
        <f t="shared" si="176"/>
        <v>0</v>
      </c>
      <c r="PNV20" s="300">
        <f t="shared" si="176"/>
        <v>0</v>
      </c>
      <c r="PNW20" s="300">
        <f t="shared" si="176"/>
        <v>0</v>
      </c>
      <c r="PNX20" s="300">
        <f t="shared" si="176"/>
        <v>0</v>
      </c>
      <c r="PNY20" s="300">
        <f t="shared" si="176"/>
        <v>0</v>
      </c>
      <c r="PNZ20" s="300">
        <f t="shared" si="176"/>
        <v>0</v>
      </c>
      <c r="POA20" s="300">
        <f t="shared" si="176"/>
        <v>0</v>
      </c>
      <c r="POB20" s="300">
        <f t="shared" si="176"/>
        <v>0</v>
      </c>
      <c r="POC20" s="300">
        <f t="shared" si="176"/>
        <v>0</v>
      </c>
      <c r="POD20" s="300">
        <f t="shared" ref="POD20:PQO20" si="177" xml:space="preserve"> IF( POD18 = 1, $F10, 0 )</f>
        <v>0</v>
      </c>
      <c r="POE20" s="300">
        <f t="shared" si="177"/>
        <v>0</v>
      </c>
      <c r="POF20" s="300">
        <f t="shared" si="177"/>
        <v>0</v>
      </c>
      <c r="POG20" s="300">
        <f t="shared" si="177"/>
        <v>0</v>
      </c>
      <c r="POH20" s="300">
        <f t="shared" si="177"/>
        <v>0</v>
      </c>
      <c r="POI20" s="300">
        <f t="shared" si="177"/>
        <v>0</v>
      </c>
      <c r="POJ20" s="300">
        <f t="shared" si="177"/>
        <v>0</v>
      </c>
      <c r="POK20" s="300">
        <f t="shared" si="177"/>
        <v>0</v>
      </c>
      <c r="POL20" s="300">
        <f t="shared" si="177"/>
        <v>0</v>
      </c>
      <c r="POM20" s="300">
        <f t="shared" si="177"/>
        <v>0</v>
      </c>
      <c r="PON20" s="300">
        <f t="shared" si="177"/>
        <v>0</v>
      </c>
      <c r="POO20" s="300">
        <f t="shared" si="177"/>
        <v>0</v>
      </c>
      <c r="POP20" s="300">
        <f t="shared" si="177"/>
        <v>0</v>
      </c>
      <c r="POQ20" s="300">
        <f t="shared" si="177"/>
        <v>0</v>
      </c>
      <c r="POR20" s="300">
        <f t="shared" si="177"/>
        <v>0</v>
      </c>
      <c r="POS20" s="300">
        <f t="shared" si="177"/>
        <v>0</v>
      </c>
      <c r="POT20" s="300">
        <f t="shared" si="177"/>
        <v>0</v>
      </c>
      <c r="POU20" s="300">
        <f t="shared" si="177"/>
        <v>0</v>
      </c>
      <c r="POV20" s="300">
        <f t="shared" si="177"/>
        <v>0</v>
      </c>
      <c r="POW20" s="300">
        <f t="shared" si="177"/>
        <v>0</v>
      </c>
      <c r="POX20" s="300">
        <f t="shared" si="177"/>
        <v>0</v>
      </c>
      <c r="POY20" s="300">
        <f t="shared" si="177"/>
        <v>0</v>
      </c>
      <c r="POZ20" s="300">
        <f t="shared" si="177"/>
        <v>0</v>
      </c>
      <c r="PPA20" s="300">
        <f t="shared" si="177"/>
        <v>0</v>
      </c>
      <c r="PPB20" s="300">
        <f t="shared" si="177"/>
        <v>0</v>
      </c>
      <c r="PPC20" s="300">
        <f t="shared" si="177"/>
        <v>0</v>
      </c>
      <c r="PPD20" s="300">
        <f t="shared" si="177"/>
        <v>0</v>
      </c>
      <c r="PPE20" s="300">
        <f t="shared" si="177"/>
        <v>0</v>
      </c>
      <c r="PPF20" s="300">
        <f t="shared" si="177"/>
        <v>0</v>
      </c>
      <c r="PPG20" s="300">
        <f t="shared" si="177"/>
        <v>0</v>
      </c>
      <c r="PPH20" s="300">
        <f t="shared" si="177"/>
        <v>0</v>
      </c>
      <c r="PPI20" s="300">
        <f t="shared" si="177"/>
        <v>0</v>
      </c>
      <c r="PPJ20" s="300">
        <f t="shared" si="177"/>
        <v>0</v>
      </c>
      <c r="PPK20" s="300">
        <f t="shared" si="177"/>
        <v>0</v>
      </c>
      <c r="PPL20" s="300">
        <f t="shared" si="177"/>
        <v>0</v>
      </c>
      <c r="PPM20" s="300">
        <f t="shared" si="177"/>
        <v>0</v>
      </c>
      <c r="PPN20" s="300">
        <f t="shared" si="177"/>
        <v>0</v>
      </c>
      <c r="PPO20" s="300">
        <f t="shared" si="177"/>
        <v>0</v>
      </c>
      <c r="PPP20" s="300">
        <f t="shared" si="177"/>
        <v>0</v>
      </c>
      <c r="PPQ20" s="300">
        <f t="shared" si="177"/>
        <v>0</v>
      </c>
      <c r="PPR20" s="300">
        <f t="shared" si="177"/>
        <v>0</v>
      </c>
      <c r="PPS20" s="300">
        <f t="shared" si="177"/>
        <v>0</v>
      </c>
      <c r="PPT20" s="300">
        <f t="shared" si="177"/>
        <v>0</v>
      </c>
      <c r="PPU20" s="300">
        <f t="shared" si="177"/>
        <v>0</v>
      </c>
      <c r="PPV20" s="300">
        <f t="shared" si="177"/>
        <v>0</v>
      </c>
      <c r="PPW20" s="300">
        <f t="shared" si="177"/>
        <v>0</v>
      </c>
      <c r="PPX20" s="300">
        <f t="shared" si="177"/>
        <v>0</v>
      </c>
      <c r="PPY20" s="300">
        <f t="shared" si="177"/>
        <v>0</v>
      </c>
      <c r="PPZ20" s="300">
        <f t="shared" si="177"/>
        <v>0</v>
      </c>
      <c r="PQA20" s="300">
        <f t="shared" si="177"/>
        <v>0</v>
      </c>
      <c r="PQB20" s="300">
        <f t="shared" si="177"/>
        <v>0</v>
      </c>
      <c r="PQC20" s="300">
        <f t="shared" si="177"/>
        <v>0</v>
      </c>
      <c r="PQD20" s="300">
        <f t="shared" si="177"/>
        <v>0</v>
      </c>
      <c r="PQE20" s="300">
        <f t="shared" si="177"/>
        <v>0</v>
      </c>
      <c r="PQF20" s="300">
        <f t="shared" si="177"/>
        <v>0</v>
      </c>
      <c r="PQG20" s="300">
        <f t="shared" si="177"/>
        <v>0</v>
      </c>
      <c r="PQH20" s="300">
        <f t="shared" si="177"/>
        <v>0</v>
      </c>
      <c r="PQI20" s="300">
        <f t="shared" si="177"/>
        <v>0</v>
      </c>
      <c r="PQJ20" s="300">
        <f t="shared" si="177"/>
        <v>0</v>
      </c>
      <c r="PQK20" s="300">
        <f t="shared" si="177"/>
        <v>0</v>
      </c>
      <c r="PQL20" s="300">
        <f t="shared" si="177"/>
        <v>0</v>
      </c>
      <c r="PQM20" s="300">
        <f t="shared" si="177"/>
        <v>0</v>
      </c>
      <c r="PQN20" s="300">
        <f t="shared" si="177"/>
        <v>0</v>
      </c>
      <c r="PQO20" s="300">
        <f t="shared" si="177"/>
        <v>0</v>
      </c>
      <c r="PQP20" s="300">
        <f t="shared" ref="PQP20:PTA20" si="178" xml:space="preserve"> IF( PQP18 = 1, $F10, 0 )</f>
        <v>0</v>
      </c>
      <c r="PQQ20" s="300">
        <f t="shared" si="178"/>
        <v>0</v>
      </c>
      <c r="PQR20" s="300">
        <f t="shared" si="178"/>
        <v>0</v>
      </c>
      <c r="PQS20" s="300">
        <f t="shared" si="178"/>
        <v>0</v>
      </c>
      <c r="PQT20" s="300">
        <f t="shared" si="178"/>
        <v>0</v>
      </c>
      <c r="PQU20" s="300">
        <f t="shared" si="178"/>
        <v>0</v>
      </c>
      <c r="PQV20" s="300">
        <f t="shared" si="178"/>
        <v>0</v>
      </c>
      <c r="PQW20" s="300">
        <f t="shared" si="178"/>
        <v>0</v>
      </c>
      <c r="PQX20" s="300">
        <f t="shared" si="178"/>
        <v>0</v>
      </c>
      <c r="PQY20" s="300">
        <f t="shared" si="178"/>
        <v>0</v>
      </c>
      <c r="PQZ20" s="300">
        <f t="shared" si="178"/>
        <v>0</v>
      </c>
      <c r="PRA20" s="300">
        <f t="shared" si="178"/>
        <v>0</v>
      </c>
      <c r="PRB20" s="300">
        <f t="shared" si="178"/>
        <v>0</v>
      </c>
      <c r="PRC20" s="300">
        <f t="shared" si="178"/>
        <v>0</v>
      </c>
      <c r="PRD20" s="300">
        <f t="shared" si="178"/>
        <v>0</v>
      </c>
      <c r="PRE20" s="300">
        <f t="shared" si="178"/>
        <v>0</v>
      </c>
      <c r="PRF20" s="300">
        <f t="shared" si="178"/>
        <v>0</v>
      </c>
      <c r="PRG20" s="300">
        <f t="shared" si="178"/>
        <v>0</v>
      </c>
      <c r="PRH20" s="300">
        <f t="shared" si="178"/>
        <v>0</v>
      </c>
      <c r="PRI20" s="300">
        <f t="shared" si="178"/>
        <v>0</v>
      </c>
      <c r="PRJ20" s="300">
        <f t="shared" si="178"/>
        <v>0</v>
      </c>
      <c r="PRK20" s="300">
        <f t="shared" si="178"/>
        <v>0</v>
      </c>
      <c r="PRL20" s="300">
        <f t="shared" si="178"/>
        <v>0</v>
      </c>
      <c r="PRM20" s="300">
        <f t="shared" si="178"/>
        <v>0</v>
      </c>
      <c r="PRN20" s="300">
        <f t="shared" si="178"/>
        <v>0</v>
      </c>
      <c r="PRO20" s="300">
        <f t="shared" si="178"/>
        <v>0</v>
      </c>
      <c r="PRP20" s="300">
        <f t="shared" si="178"/>
        <v>0</v>
      </c>
      <c r="PRQ20" s="300">
        <f t="shared" si="178"/>
        <v>0</v>
      </c>
      <c r="PRR20" s="300">
        <f t="shared" si="178"/>
        <v>0</v>
      </c>
      <c r="PRS20" s="300">
        <f t="shared" si="178"/>
        <v>0</v>
      </c>
      <c r="PRT20" s="300">
        <f t="shared" si="178"/>
        <v>0</v>
      </c>
      <c r="PRU20" s="300">
        <f t="shared" si="178"/>
        <v>0</v>
      </c>
      <c r="PRV20" s="300">
        <f t="shared" si="178"/>
        <v>0</v>
      </c>
      <c r="PRW20" s="300">
        <f t="shared" si="178"/>
        <v>0</v>
      </c>
      <c r="PRX20" s="300">
        <f t="shared" si="178"/>
        <v>0</v>
      </c>
      <c r="PRY20" s="300">
        <f t="shared" si="178"/>
        <v>0</v>
      </c>
      <c r="PRZ20" s="300">
        <f t="shared" si="178"/>
        <v>0</v>
      </c>
      <c r="PSA20" s="300">
        <f t="shared" si="178"/>
        <v>0</v>
      </c>
      <c r="PSB20" s="300">
        <f t="shared" si="178"/>
        <v>0</v>
      </c>
      <c r="PSC20" s="300">
        <f t="shared" si="178"/>
        <v>0</v>
      </c>
      <c r="PSD20" s="300">
        <f t="shared" si="178"/>
        <v>0</v>
      </c>
      <c r="PSE20" s="300">
        <f t="shared" si="178"/>
        <v>0</v>
      </c>
      <c r="PSF20" s="300">
        <f t="shared" si="178"/>
        <v>0</v>
      </c>
      <c r="PSG20" s="300">
        <f t="shared" si="178"/>
        <v>0</v>
      </c>
      <c r="PSH20" s="300">
        <f t="shared" si="178"/>
        <v>0</v>
      </c>
      <c r="PSI20" s="300">
        <f t="shared" si="178"/>
        <v>0</v>
      </c>
      <c r="PSJ20" s="300">
        <f t="shared" si="178"/>
        <v>0</v>
      </c>
      <c r="PSK20" s="300">
        <f t="shared" si="178"/>
        <v>0</v>
      </c>
      <c r="PSL20" s="300">
        <f t="shared" si="178"/>
        <v>0</v>
      </c>
      <c r="PSM20" s="300">
        <f t="shared" si="178"/>
        <v>0</v>
      </c>
      <c r="PSN20" s="300">
        <f t="shared" si="178"/>
        <v>0</v>
      </c>
      <c r="PSO20" s="300">
        <f t="shared" si="178"/>
        <v>0</v>
      </c>
      <c r="PSP20" s="300">
        <f t="shared" si="178"/>
        <v>0</v>
      </c>
      <c r="PSQ20" s="300">
        <f t="shared" si="178"/>
        <v>0</v>
      </c>
      <c r="PSR20" s="300">
        <f t="shared" si="178"/>
        <v>0</v>
      </c>
      <c r="PSS20" s="300">
        <f t="shared" si="178"/>
        <v>0</v>
      </c>
      <c r="PST20" s="300">
        <f t="shared" si="178"/>
        <v>0</v>
      </c>
      <c r="PSU20" s="300">
        <f t="shared" si="178"/>
        <v>0</v>
      </c>
      <c r="PSV20" s="300">
        <f t="shared" si="178"/>
        <v>0</v>
      </c>
      <c r="PSW20" s="300">
        <f t="shared" si="178"/>
        <v>0</v>
      </c>
      <c r="PSX20" s="300">
        <f t="shared" si="178"/>
        <v>0</v>
      </c>
      <c r="PSY20" s="300">
        <f t="shared" si="178"/>
        <v>0</v>
      </c>
      <c r="PSZ20" s="300">
        <f t="shared" si="178"/>
        <v>0</v>
      </c>
      <c r="PTA20" s="300">
        <f t="shared" si="178"/>
        <v>0</v>
      </c>
      <c r="PTB20" s="300">
        <f t="shared" ref="PTB20:PVM20" si="179" xml:space="preserve"> IF( PTB18 = 1, $F10, 0 )</f>
        <v>0</v>
      </c>
      <c r="PTC20" s="300">
        <f t="shared" si="179"/>
        <v>0</v>
      </c>
      <c r="PTD20" s="300">
        <f t="shared" si="179"/>
        <v>0</v>
      </c>
      <c r="PTE20" s="300">
        <f t="shared" si="179"/>
        <v>0</v>
      </c>
      <c r="PTF20" s="300">
        <f t="shared" si="179"/>
        <v>0</v>
      </c>
      <c r="PTG20" s="300">
        <f t="shared" si="179"/>
        <v>0</v>
      </c>
      <c r="PTH20" s="300">
        <f t="shared" si="179"/>
        <v>0</v>
      </c>
      <c r="PTI20" s="300">
        <f t="shared" si="179"/>
        <v>0</v>
      </c>
      <c r="PTJ20" s="300">
        <f t="shared" si="179"/>
        <v>0</v>
      </c>
      <c r="PTK20" s="300">
        <f t="shared" si="179"/>
        <v>0</v>
      </c>
      <c r="PTL20" s="300">
        <f t="shared" si="179"/>
        <v>0</v>
      </c>
      <c r="PTM20" s="300">
        <f t="shared" si="179"/>
        <v>0</v>
      </c>
      <c r="PTN20" s="300">
        <f t="shared" si="179"/>
        <v>0</v>
      </c>
      <c r="PTO20" s="300">
        <f t="shared" si="179"/>
        <v>0</v>
      </c>
      <c r="PTP20" s="300">
        <f t="shared" si="179"/>
        <v>0</v>
      </c>
      <c r="PTQ20" s="300">
        <f t="shared" si="179"/>
        <v>0</v>
      </c>
      <c r="PTR20" s="300">
        <f t="shared" si="179"/>
        <v>0</v>
      </c>
      <c r="PTS20" s="300">
        <f t="shared" si="179"/>
        <v>0</v>
      </c>
      <c r="PTT20" s="300">
        <f t="shared" si="179"/>
        <v>0</v>
      </c>
      <c r="PTU20" s="300">
        <f t="shared" si="179"/>
        <v>0</v>
      </c>
      <c r="PTV20" s="300">
        <f t="shared" si="179"/>
        <v>0</v>
      </c>
      <c r="PTW20" s="300">
        <f t="shared" si="179"/>
        <v>0</v>
      </c>
      <c r="PTX20" s="300">
        <f t="shared" si="179"/>
        <v>0</v>
      </c>
      <c r="PTY20" s="300">
        <f t="shared" si="179"/>
        <v>0</v>
      </c>
      <c r="PTZ20" s="300">
        <f t="shared" si="179"/>
        <v>0</v>
      </c>
      <c r="PUA20" s="300">
        <f t="shared" si="179"/>
        <v>0</v>
      </c>
      <c r="PUB20" s="300">
        <f t="shared" si="179"/>
        <v>0</v>
      </c>
      <c r="PUC20" s="300">
        <f t="shared" si="179"/>
        <v>0</v>
      </c>
      <c r="PUD20" s="300">
        <f t="shared" si="179"/>
        <v>0</v>
      </c>
      <c r="PUE20" s="300">
        <f t="shared" si="179"/>
        <v>0</v>
      </c>
      <c r="PUF20" s="300">
        <f t="shared" si="179"/>
        <v>0</v>
      </c>
      <c r="PUG20" s="300">
        <f t="shared" si="179"/>
        <v>0</v>
      </c>
      <c r="PUH20" s="300">
        <f t="shared" si="179"/>
        <v>0</v>
      </c>
      <c r="PUI20" s="300">
        <f t="shared" si="179"/>
        <v>0</v>
      </c>
      <c r="PUJ20" s="300">
        <f t="shared" si="179"/>
        <v>0</v>
      </c>
      <c r="PUK20" s="300">
        <f t="shared" si="179"/>
        <v>0</v>
      </c>
      <c r="PUL20" s="300">
        <f t="shared" si="179"/>
        <v>0</v>
      </c>
      <c r="PUM20" s="300">
        <f t="shared" si="179"/>
        <v>0</v>
      </c>
      <c r="PUN20" s="300">
        <f t="shared" si="179"/>
        <v>0</v>
      </c>
      <c r="PUO20" s="300">
        <f t="shared" si="179"/>
        <v>0</v>
      </c>
      <c r="PUP20" s="300">
        <f t="shared" si="179"/>
        <v>0</v>
      </c>
      <c r="PUQ20" s="300">
        <f t="shared" si="179"/>
        <v>0</v>
      </c>
      <c r="PUR20" s="300">
        <f t="shared" si="179"/>
        <v>0</v>
      </c>
      <c r="PUS20" s="300">
        <f t="shared" si="179"/>
        <v>0</v>
      </c>
      <c r="PUT20" s="300">
        <f t="shared" si="179"/>
        <v>0</v>
      </c>
      <c r="PUU20" s="300">
        <f t="shared" si="179"/>
        <v>0</v>
      </c>
      <c r="PUV20" s="300">
        <f t="shared" si="179"/>
        <v>0</v>
      </c>
      <c r="PUW20" s="300">
        <f t="shared" si="179"/>
        <v>0</v>
      </c>
      <c r="PUX20" s="300">
        <f t="shared" si="179"/>
        <v>0</v>
      </c>
      <c r="PUY20" s="300">
        <f t="shared" si="179"/>
        <v>0</v>
      </c>
      <c r="PUZ20" s="300">
        <f t="shared" si="179"/>
        <v>0</v>
      </c>
      <c r="PVA20" s="300">
        <f t="shared" si="179"/>
        <v>0</v>
      </c>
      <c r="PVB20" s="300">
        <f t="shared" si="179"/>
        <v>0</v>
      </c>
      <c r="PVC20" s="300">
        <f t="shared" si="179"/>
        <v>0</v>
      </c>
      <c r="PVD20" s="300">
        <f t="shared" si="179"/>
        <v>0</v>
      </c>
      <c r="PVE20" s="300">
        <f t="shared" si="179"/>
        <v>0</v>
      </c>
      <c r="PVF20" s="300">
        <f t="shared" si="179"/>
        <v>0</v>
      </c>
      <c r="PVG20" s="300">
        <f t="shared" si="179"/>
        <v>0</v>
      </c>
      <c r="PVH20" s="300">
        <f t="shared" si="179"/>
        <v>0</v>
      </c>
      <c r="PVI20" s="300">
        <f t="shared" si="179"/>
        <v>0</v>
      </c>
      <c r="PVJ20" s="300">
        <f t="shared" si="179"/>
        <v>0</v>
      </c>
      <c r="PVK20" s="300">
        <f t="shared" si="179"/>
        <v>0</v>
      </c>
      <c r="PVL20" s="300">
        <f t="shared" si="179"/>
        <v>0</v>
      </c>
      <c r="PVM20" s="300">
        <f t="shared" si="179"/>
        <v>0</v>
      </c>
      <c r="PVN20" s="300">
        <f t="shared" ref="PVN20:PXY20" si="180" xml:space="preserve"> IF( PVN18 = 1, $F10, 0 )</f>
        <v>0</v>
      </c>
      <c r="PVO20" s="300">
        <f t="shared" si="180"/>
        <v>0</v>
      </c>
      <c r="PVP20" s="300">
        <f t="shared" si="180"/>
        <v>0</v>
      </c>
      <c r="PVQ20" s="300">
        <f t="shared" si="180"/>
        <v>0</v>
      </c>
      <c r="PVR20" s="300">
        <f t="shared" si="180"/>
        <v>0</v>
      </c>
      <c r="PVS20" s="300">
        <f t="shared" si="180"/>
        <v>0</v>
      </c>
      <c r="PVT20" s="300">
        <f t="shared" si="180"/>
        <v>0</v>
      </c>
      <c r="PVU20" s="300">
        <f t="shared" si="180"/>
        <v>0</v>
      </c>
      <c r="PVV20" s="300">
        <f t="shared" si="180"/>
        <v>0</v>
      </c>
      <c r="PVW20" s="300">
        <f t="shared" si="180"/>
        <v>0</v>
      </c>
      <c r="PVX20" s="300">
        <f t="shared" si="180"/>
        <v>0</v>
      </c>
      <c r="PVY20" s="300">
        <f t="shared" si="180"/>
        <v>0</v>
      </c>
      <c r="PVZ20" s="300">
        <f t="shared" si="180"/>
        <v>0</v>
      </c>
      <c r="PWA20" s="300">
        <f t="shared" si="180"/>
        <v>0</v>
      </c>
      <c r="PWB20" s="300">
        <f t="shared" si="180"/>
        <v>0</v>
      </c>
      <c r="PWC20" s="300">
        <f t="shared" si="180"/>
        <v>0</v>
      </c>
      <c r="PWD20" s="300">
        <f t="shared" si="180"/>
        <v>0</v>
      </c>
      <c r="PWE20" s="300">
        <f t="shared" si="180"/>
        <v>0</v>
      </c>
      <c r="PWF20" s="300">
        <f t="shared" si="180"/>
        <v>0</v>
      </c>
      <c r="PWG20" s="300">
        <f t="shared" si="180"/>
        <v>0</v>
      </c>
      <c r="PWH20" s="300">
        <f t="shared" si="180"/>
        <v>0</v>
      </c>
      <c r="PWI20" s="300">
        <f t="shared" si="180"/>
        <v>0</v>
      </c>
      <c r="PWJ20" s="300">
        <f t="shared" si="180"/>
        <v>0</v>
      </c>
      <c r="PWK20" s="300">
        <f t="shared" si="180"/>
        <v>0</v>
      </c>
      <c r="PWL20" s="300">
        <f t="shared" si="180"/>
        <v>0</v>
      </c>
      <c r="PWM20" s="300">
        <f t="shared" si="180"/>
        <v>0</v>
      </c>
      <c r="PWN20" s="300">
        <f t="shared" si="180"/>
        <v>0</v>
      </c>
      <c r="PWO20" s="300">
        <f t="shared" si="180"/>
        <v>0</v>
      </c>
      <c r="PWP20" s="300">
        <f t="shared" si="180"/>
        <v>0</v>
      </c>
      <c r="PWQ20" s="300">
        <f t="shared" si="180"/>
        <v>0</v>
      </c>
      <c r="PWR20" s="300">
        <f t="shared" si="180"/>
        <v>0</v>
      </c>
      <c r="PWS20" s="300">
        <f t="shared" si="180"/>
        <v>0</v>
      </c>
      <c r="PWT20" s="300">
        <f t="shared" si="180"/>
        <v>0</v>
      </c>
      <c r="PWU20" s="300">
        <f t="shared" si="180"/>
        <v>0</v>
      </c>
      <c r="PWV20" s="300">
        <f t="shared" si="180"/>
        <v>0</v>
      </c>
      <c r="PWW20" s="300">
        <f t="shared" si="180"/>
        <v>0</v>
      </c>
      <c r="PWX20" s="300">
        <f t="shared" si="180"/>
        <v>0</v>
      </c>
      <c r="PWY20" s="300">
        <f t="shared" si="180"/>
        <v>0</v>
      </c>
      <c r="PWZ20" s="300">
        <f t="shared" si="180"/>
        <v>0</v>
      </c>
      <c r="PXA20" s="300">
        <f t="shared" si="180"/>
        <v>0</v>
      </c>
      <c r="PXB20" s="300">
        <f t="shared" si="180"/>
        <v>0</v>
      </c>
      <c r="PXC20" s="300">
        <f t="shared" si="180"/>
        <v>0</v>
      </c>
      <c r="PXD20" s="300">
        <f t="shared" si="180"/>
        <v>0</v>
      </c>
      <c r="PXE20" s="300">
        <f t="shared" si="180"/>
        <v>0</v>
      </c>
      <c r="PXF20" s="300">
        <f t="shared" si="180"/>
        <v>0</v>
      </c>
      <c r="PXG20" s="300">
        <f t="shared" si="180"/>
        <v>0</v>
      </c>
      <c r="PXH20" s="300">
        <f t="shared" si="180"/>
        <v>0</v>
      </c>
      <c r="PXI20" s="300">
        <f t="shared" si="180"/>
        <v>0</v>
      </c>
      <c r="PXJ20" s="300">
        <f t="shared" si="180"/>
        <v>0</v>
      </c>
      <c r="PXK20" s="300">
        <f t="shared" si="180"/>
        <v>0</v>
      </c>
      <c r="PXL20" s="300">
        <f t="shared" si="180"/>
        <v>0</v>
      </c>
      <c r="PXM20" s="300">
        <f t="shared" si="180"/>
        <v>0</v>
      </c>
      <c r="PXN20" s="300">
        <f t="shared" si="180"/>
        <v>0</v>
      </c>
      <c r="PXO20" s="300">
        <f t="shared" si="180"/>
        <v>0</v>
      </c>
      <c r="PXP20" s="300">
        <f t="shared" si="180"/>
        <v>0</v>
      </c>
      <c r="PXQ20" s="300">
        <f t="shared" si="180"/>
        <v>0</v>
      </c>
      <c r="PXR20" s="300">
        <f t="shared" si="180"/>
        <v>0</v>
      </c>
      <c r="PXS20" s="300">
        <f t="shared" si="180"/>
        <v>0</v>
      </c>
      <c r="PXT20" s="300">
        <f t="shared" si="180"/>
        <v>0</v>
      </c>
      <c r="PXU20" s="300">
        <f t="shared" si="180"/>
        <v>0</v>
      </c>
      <c r="PXV20" s="300">
        <f t="shared" si="180"/>
        <v>0</v>
      </c>
      <c r="PXW20" s="300">
        <f t="shared" si="180"/>
        <v>0</v>
      </c>
      <c r="PXX20" s="300">
        <f t="shared" si="180"/>
        <v>0</v>
      </c>
      <c r="PXY20" s="300">
        <f t="shared" si="180"/>
        <v>0</v>
      </c>
      <c r="PXZ20" s="300">
        <f t="shared" ref="PXZ20:QAK20" si="181" xml:space="preserve"> IF( PXZ18 = 1, $F10, 0 )</f>
        <v>0</v>
      </c>
      <c r="PYA20" s="300">
        <f t="shared" si="181"/>
        <v>0</v>
      </c>
      <c r="PYB20" s="300">
        <f t="shared" si="181"/>
        <v>0</v>
      </c>
      <c r="PYC20" s="300">
        <f t="shared" si="181"/>
        <v>0</v>
      </c>
      <c r="PYD20" s="300">
        <f t="shared" si="181"/>
        <v>0</v>
      </c>
      <c r="PYE20" s="300">
        <f t="shared" si="181"/>
        <v>0</v>
      </c>
      <c r="PYF20" s="300">
        <f t="shared" si="181"/>
        <v>0</v>
      </c>
      <c r="PYG20" s="300">
        <f t="shared" si="181"/>
        <v>0</v>
      </c>
      <c r="PYH20" s="300">
        <f t="shared" si="181"/>
        <v>0</v>
      </c>
      <c r="PYI20" s="300">
        <f t="shared" si="181"/>
        <v>0</v>
      </c>
      <c r="PYJ20" s="300">
        <f t="shared" si="181"/>
        <v>0</v>
      </c>
      <c r="PYK20" s="300">
        <f t="shared" si="181"/>
        <v>0</v>
      </c>
      <c r="PYL20" s="300">
        <f t="shared" si="181"/>
        <v>0</v>
      </c>
      <c r="PYM20" s="300">
        <f t="shared" si="181"/>
        <v>0</v>
      </c>
      <c r="PYN20" s="300">
        <f t="shared" si="181"/>
        <v>0</v>
      </c>
      <c r="PYO20" s="300">
        <f t="shared" si="181"/>
        <v>0</v>
      </c>
      <c r="PYP20" s="300">
        <f t="shared" si="181"/>
        <v>0</v>
      </c>
      <c r="PYQ20" s="300">
        <f t="shared" si="181"/>
        <v>0</v>
      </c>
      <c r="PYR20" s="300">
        <f t="shared" si="181"/>
        <v>0</v>
      </c>
      <c r="PYS20" s="300">
        <f t="shared" si="181"/>
        <v>0</v>
      </c>
      <c r="PYT20" s="300">
        <f t="shared" si="181"/>
        <v>0</v>
      </c>
      <c r="PYU20" s="300">
        <f t="shared" si="181"/>
        <v>0</v>
      </c>
      <c r="PYV20" s="300">
        <f t="shared" si="181"/>
        <v>0</v>
      </c>
      <c r="PYW20" s="300">
        <f t="shared" si="181"/>
        <v>0</v>
      </c>
      <c r="PYX20" s="300">
        <f t="shared" si="181"/>
        <v>0</v>
      </c>
      <c r="PYY20" s="300">
        <f t="shared" si="181"/>
        <v>0</v>
      </c>
      <c r="PYZ20" s="300">
        <f t="shared" si="181"/>
        <v>0</v>
      </c>
      <c r="PZA20" s="300">
        <f t="shared" si="181"/>
        <v>0</v>
      </c>
      <c r="PZB20" s="300">
        <f t="shared" si="181"/>
        <v>0</v>
      </c>
      <c r="PZC20" s="300">
        <f t="shared" si="181"/>
        <v>0</v>
      </c>
      <c r="PZD20" s="300">
        <f t="shared" si="181"/>
        <v>0</v>
      </c>
      <c r="PZE20" s="300">
        <f t="shared" si="181"/>
        <v>0</v>
      </c>
      <c r="PZF20" s="300">
        <f t="shared" si="181"/>
        <v>0</v>
      </c>
      <c r="PZG20" s="300">
        <f t="shared" si="181"/>
        <v>0</v>
      </c>
      <c r="PZH20" s="300">
        <f t="shared" si="181"/>
        <v>0</v>
      </c>
      <c r="PZI20" s="300">
        <f t="shared" si="181"/>
        <v>0</v>
      </c>
      <c r="PZJ20" s="300">
        <f t="shared" si="181"/>
        <v>0</v>
      </c>
      <c r="PZK20" s="300">
        <f t="shared" si="181"/>
        <v>0</v>
      </c>
      <c r="PZL20" s="300">
        <f t="shared" si="181"/>
        <v>0</v>
      </c>
      <c r="PZM20" s="300">
        <f t="shared" si="181"/>
        <v>0</v>
      </c>
      <c r="PZN20" s="300">
        <f t="shared" si="181"/>
        <v>0</v>
      </c>
      <c r="PZO20" s="300">
        <f t="shared" si="181"/>
        <v>0</v>
      </c>
      <c r="PZP20" s="300">
        <f t="shared" si="181"/>
        <v>0</v>
      </c>
      <c r="PZQ20" s="300">
        <f t="shared" si="181"/>
        <v>0</v>
      </c>
      <c r="PZR20" s="300">
        <f t="shared" si="181"/>
        <v>0</v>
      </c>
      <c r="PZS20" s="300">
        <f t="shared" si="181"/>
        <v>0</v>
      </c>
      <c r="PZT20" s="300">
        <f t="shared" si="181"/>
        <v>0</v>
      </c>
      <c r="PZU20" s="300">
        <f t="shared" si="181"/>
        <v>0</v>
      </c>
      <c r="PZV20" s="300">
        <f t="shared" si="181"/>
        <v>0</v>
      </c>
      <c r="PZW20" s="300">
        <f t="shared" si="181"/>
        <v>0</v>
      </c>
      <c r="PZX20" s="300">
        <f t="shared" si="181"/>
        <v>0</v>
      </c>
      <c r="PZY20" s="300">
        <f t="shared" si="181"/>
        <v>0</v>
      </c>
      <c r="PZZ20" s="300">
        <f t="shared" si="181"/>
        <v>0</v>
      </c>
      <c r="QAA20" s="300">
        <f t="shared" si="181"/>
        <v>0</v>
      </c>
      <c r="QAB20" s="300">
        <f t="shared" si="181"/>
        <v>0</v>
      </c>
      <c r="QAC20" s="300">
        <f t="shared" si="181"/>
        <v>0</v>
      </c>
      <c r="QAD20" s="300">
        <f t="shared" si="181"/>
        <v>0</v>
      </c>
      <c r="QAE20" s="300">
        <f t="shared" si="181"/>
        <v>0</v>
      </c>
      <c r="QAF20" s="300">
        <f t="shared" si="181"/>
        <v>0</v>
      </c>
      <c r="QAG20" s="300">
        <f t="shared" si="181"/>
        <v>0</v>
      </c>
      <c r="QAH20" s="300">
        <f t="shared" si="181"/>
        <v>0</v>
      </c>
      <c r="QAI20" s="300">
        <f t="shared" si="181"/>
        <v>0</v>
      </c>
      <c r="QAJ20" s="300">
        <f t="shared" si="181"/>
        <v>0</v>
      </c>
      <c r="QAK20" s="300">
        <f t="shared" si="181"/>
        <v>0</v>
      </c>
      <c r="QAL20" s="300">
        <f t="shared" ref="QAL20:QCW20" si="182" xml:space="preserve"> IF( QAL18 = 1, $F10, 0 )</f>
        <v>0</v>
      </c>
      <c r="QAM20" s="300">
        <f t="shared" si="182"/>
        <v>0</v>
      </c>
      <c r="QAN20" s="300">
        <f t="shared" si="182"/>
        <v>0</v>
      </c>
      <c r="QAO20" s="300">
        <f t="shared" si="182"/>
        <v>0</v>
      </c>
      <c r="QAP20" s="300">
        <f t="shared" si="182"/>
        <v>0</v>
      </c>
      <c r="QAQ20" s="300">
        <f t="shared" si="182"/>
        <v>0</v>
      </c>
      <c r="QAR20" s="300">
        <f t="shared" si="182"/>
        <v>0</v>
      </c>
      <c r="QAS20" s="300">
        <f t="shared" si="182"/>
        <v>0</v>
      </c>
      <c r="QAT20" s="300">
        <f t="shared" si="182"/>
        <v>0</v>
      </c>
      <c r="QAU20" s="300">
        <f t="shared" si="182"/>
        <v>0</v>
      </c>
      <c r="QAV20" s="300">
        <f t="shared" si="182"/>
        <v>0</v>
      </c>
      <c r="QAW20" s="300">
        <f t="shared" si="182"/>
        <v>0</v>
      </c>
      <c r="QAX20" s="300">
        <f t="shared" si="182"/>
        <v>0</v>
      </c>
      <c r="QAY20" s="300">
        <f t="shared" si="182"/>
        <v>0</v>
      </c>
      <c r="QAZ20" s="300">
        <f t="shared" si="182"/>
        <v>0</v>
      </c>
      <c r="QBA20" s="300">
        <f t="shared" si="182"/>
        <v>0</v>
      </c>
      <c r="QBB20" s="300">
        <f t="shared" si="182"/>
        <v>0</v>
      </c>
      <c r="QBC20" s="300">
        <f t="shared" si="182"/>
        <v>0</v>
      </c>
      <c r="QBD20" s="300">
        <f t="shared" si="182"/>
        <v>0</v>
      </c>
      <c r="QBE20" s="300">
        <f t="shared" si="182"/>
        <v>0</v>
      </c>
      <c r="QBF20" s="300">
        <f t="shared" si="182"/>
        <v>0</v>
      </c>
      <c r="QBG20" s="300">
        <f t="shared" si="182"/>
        <v>0</v>
      </c>
      <c r="QBH20" s="300">
        <f t="shared" si="182"/>
        <v>0</v>
      </c>
      <c r="QBI20" s="300">
        <f t="shared" si="182"/>
        <v>0</v>
      </c>
      <c r="QBJ20" s="300">
        <f t="shared" si="182"/>
        <v>0</v>
      </c>
      <c r="QBK20" s="300">
        <f t="shared" si="182"/>
        <v>0</v>
      </c>
      <c r="QBL20" s="300">
        <f t="shared" si="182"/>
        <v>0</v>
      </c>
      <c r="QBM20" s="300">
        <f t="shared" si="182"/>
        <v>0</v>
      </c>
      <c r="QBN20" s="300">
        <f t="shared" si="182"/>
        <v>0</v>
      </c>
      <c r="QBO20" s="300">
        <f t="shared" si="182"/>
        <v>0</v>
      </c>
      <c r="QBP20" s="300">
        <f t="shared" si="182"/>
        <v>0</v>
      </c>
      <c r="QBQ20" s="300">
        <f t="shared" si="182"/>
        <v>0</v>
      </c>
      <c r="QBR20" s="300">
        <f t="shared" si="182"/>
        <v>0</v>
      </c>
      <c r="QBS20" s="300">
        <f t="shared" si="182"/>
        <v>0</v>
      </c>
      <c r="QBT20" s="300">
        <f t="shared" si="182"/>
        <v>0</v>
      </c>
      <c r="QBU20" s="300">
        <f t="shared" si="182"/>
        <v>0</v>
      </c>
      <c r="QBV20" s="300">
        <f t="shared" si="182"/>
        <v>0</v>
      </c>
      <c r="QBW20" s="300">
        <f t="shared" si="182"/>
        <v>0</v>
      </c>
      <c r="QBX20" s="300">
        <f t="shared" si="182"/>
        <v>0</v>
      </c>
      <c r="QBY20" s="300">
        <f t="shared" si="182"/>
        <v>0</v>
      </c>
      <c r="QBZ20" s="300">
        <f t="shared" si="182"/>
        <v>0</v>
      </c>
      <c r="QCA20" s="300">
        <f t="shared" si="182"/>
        <v>0</v>
      </c>
      <c r="QCB20" s="300">
        <f t="shared" si="182"/>
        <v>0</v>
      </c>
      <c r="QCC20" s="300">
        <f t="shared" si="182"/>
        <v>0</v>
      </c>
      <c r="QCD20" s="300">
        <f t="shared" si="182"/>
        <v>0</v>
      </c>
      <c r="QCE20" s="300">
        <f t="shared" si="182"/>
        <v>0</v>
      </c>
      <c r="QCF20" s="300">
        <f t="shared" si="182"/>
        <v>0</v>
      </c>
      <c r="QCG20" s="300">
        <f t="shared" si="182"/>
        <v>0</v>
      </c>
      <c r="QCH20" s="300">
        <f t="shared" si="182"/>
        <v>0</v>
      </c>
      <c r="QCI20" s="300">
        <f t="shared" si="182"/>
        <v>0</v>
      </c>
      <c r="QCJ20" s="300">
        <f t="shared" si="182"/>
        <v>0</v>
      </c>
      <c r="QCK20" s="300">
        <f t="shared" si="182"/>
        <v>0</v>
      </c>
      <c r="QCL20" s="300">
        <f t="shared" si="182"/>
        <v>0</v>
      </c>
      <c r="QCM20" s="300">
        <f t="shared" si="182"/>
        <v>0</v>
      </c>
      <c r="QCN20" s="300">
        <f t="shared" si="182"/>
        <v>0</v>
      </c>
      <c r="QCO20" s="300">
        <f t="shared" si="182"/>
        <v>0</v>
      </c>
      <c r="QCP20" s="300">
        <f t="shared" si="182"/>
        <v>0</v>
      </c>
      <c r="QCQ20" s="300">
        <f t="shared" si="182"/>
        <v>0</v>
      </c>
      <c r="QCR20" s="300">
        <f t="shared" si="182"/>
        <v>0</v>
      </c>
      <c r="QCS20" s="300">
        <f t="shared" si="182"/>
        <v>0</v>
      </c>
      <c r="QCT20" s="300">
        <f t="shared" si="182"/>
        <v>0</v>
      </c>
      <c r="QCU20" s="300">
        <f t="shared" si="182"/>
        <v>0</v>
      </c>
      <c r="QCV20" s="300">
        <f t="shared" si="182"/>
        <v>0</v>
      </c>
      <c r="QCW20" s="300">
        <f t="shared" si="182"/>
        <v>0</v>
      </c>
      <c r="QCX20" s="300">
        <f t="shared" ref="QCX20:QFI20" si="183" xml:space="preserve"> IF( QCX18 = 1, $F10, 0 )</f>
        <v>0</v>
      </c>
      <c r="QCY20" s="300">
        <f t="shared" si="183"/>
        <v>0</v>
      </c>
      <c r="QCZ20" s="300">
        <f t="shared" si="183"/>
        <v>0</v>
      </c>
      <c r="QDA20" s="300">
        <f t="shared" si="183"/>
        <v>0</v>
      </c>
      <c r="QDB20" s="300">
        <f t="shared" si="183"/>
        <v>0</v>
      </c>
      <c r="QDC20" s="300">
        <f t="shared" si="183"/>
        <v>0</v>
      </c>
      <c r="QDD20" s="300">
        <f t="shared" si="183"/>
        <v>0</v>
      </c>
      <c r="QDE20" s="300">
        <f t="shared" si="183"/>
        <v>0</v>
      </c>
      <c r="QDF20" s="300">
        <f t="shared" si="183"/>
        <v>0</v>
      </c>
      <c r="QDG20" s="300">
        <f t="shared" si="183"/>
        <v>0</v>
      </c>
      <c r="QDH20" s="300">
        <f t="shared" si="183"/>
        <v>0</v>
      </c>
      <c r="QDI20" s="300">
        <f t="shared" si="183"/>
        <v>0</v>
      </c>
      <c r="QDJ20" s="300">
        <f t="shared" si="183"/>
        <v>0</v>
      </c>
      <c r="QDK20" s="300">
        <f t="shared" si="183"/>
        <v>0</v>
      </c>
      <c r="QDL20" s="300">
        <f t="shared" si="183"/>
        <v>0</v>
      </c>
      <c r="QDM20" s="300">
        <f t="shared" si="183"/>
        <v>0</v>
      </c>
      <c r="QDN20" s="300">
        <f t="shared" si="183"/>
        <v>0</v>
      </c>
      <c r="QDO20" s="300">
        <f t="shared" si="183"/>
        <v>0</v>
      </c>
      <c r="QDP20" s="300">
        <f t="shared" si="183"/>
        <v>0</v>
      </c>
      <c r="QDQ20" s="300">
        <f t="shared" si="183"/>
        <v>0</v>
      </c>
      <c r="QDR20" s="300">
        <f t="shared" si="183"/>
        <v>0</v>
      </c>
      <c r="QDS20" s="300">
        <f t="shared" si="183"/>
        <v>0</v>
      </c>
      <c r="QDT20" s="300">
        <f t="shared" si="183"/>
        <v>0</v>
      </c>
      <c r="QDU20" s="300">
        <f t="shared" si="183"/>
        <v>0</v>
      </c>
      <c r="QDV20" s="300">
        <f t="shared" si="183"/>
        <v>0</v>
      </c>
      <c r="QDW20" s="300">
        <f t="shared" si="183"/>
        <v>0</v>
      </c>
      <c r="QDX20" s="300">
        <f t="shared" si="183"/>
        <v>0</v>
      </c>
      <c r="QDY20" s="300">
        <f t="shared" si="183"/>
        <v>0</v>
      </c>
      <c r="QDZ20" s="300">
        <f t="shared" si="183"/>
        <v>0</v>
      </c>
      <c r="QEA20" s="300">
        <f t="shared" si="183"/>
        <v>0</v>
      </c>
      <c r="QEB20" s="300">
        <f t="shared" si="183"/>
        <v>0</v>
      </c>
      <c r="QEC20" s="300">
        <f t="shared" si="183"/>
        <v>0</v>
      </c>
      <c r="QED20" s="300">
        <f t="shared" si="183"/>
        <v>0</v>
      </c>
      <c r="QEE20" s="300">
        <f t="shared" si="183"/>
        <v>0</v>
      </c>
      <c r="QEF20" s="300">
        <f t="shared" si="183"/>
        <v>0</v>
      </c>
      <c r="QEG20" s="300">
        <f t="shared" si="183"/>
        <v>0</v>
      </c>
      <c r="QEH20" s="300">
        <f t="shared" si="183"/>
        <v>0</v>
      </c>
      <c r="QEI20" s="300">
        <f t="shared" si="183"/>
        <v>0</v>
      </c>
      <c r="QEJ20" s="300">
        <f t="shared" si="183"/>
        <v>0</v>
      </c>
      <c r="QEK20" s="300">
        <f t="shared" si="183"/>
        <v>0</v>
      </c>
      <c r="QEL20" s="300">
        <f t="shared" si="183"/>
        <v>0</v>
      </c>
      <c r="QEM20" s="300">
        <f t="shared" si="183"/>
        <v>0</v>
      </c>
      <c r="QEN20" s="300">
        <f t="shared" si="183"/>
        <v>0</v>
      </c>
      <c r="QEO20" s="300">
        <f t="shared" si="183"/>
        <v>0</v>
      </c>
      <c r="QEP20" s="300">
        <f t="shared" si="183"/>
        <v>0</v>
      </c>
      <c r="QEQ20" s="300">
        <f t="shared" si="183"/>
        <v>0</v>
      </c>
      <c r="QER20" s="300">
        <f t="shared" si="183"/>
        <v>0</v>
      </c>
      <c r="QES20" s="300">
        <f t="shared" si="183"/>
        <v>0</v>
      </c>
      <c r="QET20" s="300">
        <f t="shared" si="183"/>
        <v>0</v>
      </c>
      <c r="QEU20" s="300">
        <f t="shared" si="183"/>
        <v>0</v>
      </c>
      <c r="QEV20" s="300">
        <f t="shared" si="183"/>
        <v>0</v>
      </c>
      <c r="QEW20" s="300">
        <f t="shared" si="183"/>
        <v>0</v>
      </c>
      <c r="QEX20" s="300">
        <f t="shared" si="183"/>
        <v>0</v>
      </c>
      <c r="QEY20" s="300">
        <f t="shared" si="183"/>
        <v>0</v>
      </c>
      <c r="QEZ20" s="300">
        <f t="shared" si="183"/>
        <v>0</v>
      </c>
      <c r="QFA20" s="300">
        <f t="shared" si="183"/>
        <v>0</v>
      </c>
      <c r="QFB20" s="300">
        <f t="shared" si="183"/>
        <v>0</v>
      </c>
      <c r="QFC20" s="300">
        <f t="shared" si="183"/>
        <v>0</v>
      </c>
      <c r="QFD20" s="300">
        <f t="shared" si="183"/>
        <v>0</v>
      </c>
      <c r="QFE20" s="300">
        <f t="shared" si="183"/>
        <v>0</v>
      </c>
      <c r="QFF20" s="300">
        <f t="shared" si="183"/>
        <v>0</v>
      </c>
      <c r="QFG20" s="300">
        <f t="shared" si="183"/>
        <v>0</v>
      </c>
      <c r="QFH20" s="300">
        <f t="shared" si="183"/>
        <v>0</v>
      </c>
      <c r="QFI20" s="300">
        <f t="shared" si="183"/>
        <v>0</v>
      </c>
      <c r="QFJ20" s="300">
        <f t="shared" ref="QFJ20:QHU20" si="184" xml:space="preserve"> IF( QFJ18 = 1, $F10, 0 )</f>
        <v>0</v>
      </c>
      <c r="QFK20" s="300">
        <f t="shared" si="184"/>
        <v>0</v>
      </c>
      <c r="QFL20" s="300">
        <f t="shared" si="184"/>
        <v>0</v>
      </c>
      <c r="QFM20" s="300">
        <f t="shared" si="184"/>
        <v>0</v>
      </c>
      <c r="QFN20" s="300">
        <f t="shared" si="184"/>
        <v>0</v>
      </c>
      <c r="QFO20" s="300">
        <f t="shared" si="184"/>
        <v>0</v>
      </c>
      <c r="QFP20" s="300">
        <f t="shared" si="184"/>
        <v>0</v>
      </c>
      <c r="QFQ20" s="300">
        <f t="shared" si="184"/>
        <v>0</v>
      </c>
      <c r="QFR20" s="300">
        <f t="shared" si="184"/>
        <v>0</v>
      </c>
      <c r="QFS20" s="300">
        <f t="shared" si="184"/>
        <v>0</v>
      </c>
      <c r="QFT20" s="300">
        <f t="shared" si="184"/>
        <v>0</v>
      </c>
      <c r="QFU20" s="300">
        <f t="shared" si="184"/>
        <v>0</v>
      </c>
      <c r="QFV20" s="300">
        <f t="shared" si="184"/>
        <v>0</v>
      </c>
      <c r="QFW20" s="300">
        <f t="shared" si="184"/>
        <v>0</v>
      </c>
      <c r="QFX20" s="300">
        <f t="shared" si="184"/>
        <v>0</v>
      </c>
      <c r="QFY20" s="300">
        <f t="shared" si="184"/>
        <v>0</v>
      </c>
      <c r="QFZ20" s="300">
        <f t="shared" si="184"/>
        <v>0</v>
      </c>
      <c r="QGA20" s="300">
        <f t="shared" si="184"/>
        <v>0</v>
      </c>
      <c r="QGB20" s="300">
        <f t="shared" si="184"/>
        <v>0</v>
      </c>
      <c r="QGC20" s="300">
        <f t="shared" si="184"/>
        <v>0</v>
      </c>
      <c r="QGD20" s="300">
        <f t="shared" si="184"/>
        <v>0</v>
      </c>
      <c r="QGE20" s="300">
        <f t="shared" si="184"/>
        <v>0</v>
      </c>
      <c r="QGF20" s="300">
        <f t="shared" si="184"/>
        <v>0</v>
      </c>
      <c r="QGG20" s="300">
        <f t="shared" si="184"/>
        <v>0</v>
      </c>
      <c r="QGH20" s="300">
        <f t="shared" si="184"/>
        <v>0</v>
      </c>
      <c r="QGI20" s="300">
        <f t="shared" si="184"/>
        <v>0</v>
      </c>
      <c r="QGJ20" s="300">
        <f t="shared" si="184"/>
        <v>0</v>
      </c>
      <c r="QGK20" s="300">
        <f t="shared" si="184"/>
        <v>0</v>
      </c>
      <c r="QGL20" s="300">
        <f t="shared" si="184"/>
        <v>0</v>
      </c>
      <c r="QGM20" s="300">
        <f t="shared" si="184"/>
        <v>0</v>
      </c>
      <c r="QGN20" s="300">
        <f t="shared" si="184"/>
        <v>0</v>
      </c>
      <c r="QGO20" s="300">
        <f t="shared" si="184"/>
        <v>0</v>
      </c>
      <c r="QGP20" s="300">
        <f t="shared" si="184"/>
        <v>0</v>
      </c>
      <c r="QGQ20" s="300">
        <f t="shared" si="184"/>
        <v>0</v>
      </c>
      <c r="QGR20" s="300">
        <f t="shared" si="184"/>
        <v>0</v>
      </c>
      <c r="QGS20" s="300">
        <f t="shared" si="184"/>
        <v>0</v>
      </c>
      <c r="QGT20" s="300">
        <f t="shared" si="184"/>
        <v>0</v>
      </c>
      <c r="QGU20" s="300">
        <f t="shared" si="184"/>
        <v>0</v>
      </c>
      <c r="QGV20" s="300">
        <f t="shared" si="184"/>
        <v>0</v>
      </c>
      <c r="QGW20" s="300">
        <f t="shared" si="184"/>
        <v>0</v>
      </c>
      <c r="QGX20" s="300">
        <f t="shared" si="184"/>
        <v>0</v>
      </c>
      <c r="QGY20" s="300">
        <f t="shared" si="184"/>
        <v>0</v>
      </c>
      <c r="QGZ20" s="300">
        <f t="shared" si="184"/>
        <v>0</v>
      </c>
      <c r="QHA20" s="300">
        <f t="shared" si="184"/>
        <v>0</v>
      </c>
      <c r="QHB20" s="300">
        <f t="shared" si="184"/>
        <v>0</v>
      </c>
      <c r="QHC20" s="300">
        <f t="shared" si="184"/>
        <v>0</v>
      </c>
      <c r="QHD20" s="300">
        <f t="shared" si="184"/>
        <v>0</v>
      </c>
      <c r="QHE20" s="300">
        <f t="shared" si="184"/>
        <v>0</v>
      </c>
      <c r="QHF20" s="300">
        <f t="shared" si="184"/>
        <v>0</v>
      </c>
      <c r="QHG20" s="300">
        <f t="shared" si="184"/>
        <v>0</v>
      </c>
      <c r="QHH20" s="300">
        <f t="shared" si="184"/>
        <v>0</v>
      </c>
      <c r="QHI20" s="300">
        <f t="shared" si="184"/>
        <v>0</v>
      </c>
      <c r="QHJ20" s="300">
        <f t="shared" si="184"/>
        <v>0</v>
      </c>
      <c r="QHK20" s="300">
        <f t="shared" si="184"/>
        <v>0</v>
      </c>
      <c r="QHL20" s="300">
        <f t="shared" si="184"/>
        <v>0</v>
      </c>
      <c r="QHM20" s="300">
        <f t="shared" si="184"/>
        <v>0</v>
      </c>
      <c r="QHN20" s="300">
        <f t="shared" si="184"/>
        <v>0</v>
      </c>
      <c r="QHO20" s="300">
        <f t="shared" si="184"/>
        <v>0</v>
      </c>
      <c r="QHP20" s="300">
        <f t="shared" si="184"/>
        <v>0</v>
      </c>
      <c r="QHQ20" s="300">
        <f t="shared" si="184"/>
        <v>0</v>
      </c>
      <c r="QHR20" s="300">
        <f t="shared" si="184"/>
        <v>0</v>
      </c>
      <c r="QHS20" s="300">
        <f t="shared" si="184"/>
        <v>0</v>
      </c>
      <c r="QHT20" s="300">
        <f t="shared" si="184"/>
        <v>0</v>
      </c>
      <c r="QHU20" s="300">
        <f t="shared" si="184"/>
        <v>0</v>
      </c>
      <c r="QHV20" s="300">
        <f t="shared" ref="QHV20:QKG20" si="185" xml:space="preserve"> IF( QHV18 = 1, $F10, 0 )</f>
        <v>0</v>
      </c>
      <c r="QHW20" s="300">
        <f t="shared" si="185"/>
        <v>0</v>
      </c>
      <c r="QHX20" s="300">
        <f t="shared" si="185"/>
        <v>0</v>
      </c>
      <c r="QHY20" s="300">
        <f t="shared" si="185"/>
        <v>0</v>
      </c>
      <c r="QHZ20" s="300">
        <f t="shared" si="185"/>
        <v>0</v>
      </c>
      <c r="QIA20" s="300">
        <f t="shared" si="185"/>
        <v>0</v>
      </c>
      <c r="QIB20" s="300">
        <f t="shared" si="185"/>
        <v>0</v>
      </c>
      <c r="QIC20" s="300">
        <f t="shared" si="185"/>
        <v>0</v>
      </c>
      <c r="QID20" s="300">
        <f t="shared" si="185"/>
        <v>0</v>
      </c>
      <c r="QIE20" s="300">
        <f t="shared" si="185"/>
        <v>0</v>
      </c>
      <c r="QIF20" s="300">
        <f t="shared" si="185"/>
        <v>0</v>
      </c>
      <c r="QIG20" s="300">
        <f t="shared" si="185"/>
        <v>0</v>
      </c>
      <c r="QIH20" s="300">
        <f t="shared" si="185"/>
        <v>0</v>
      </c>
      <c r="QII20" s="300">
        <f t="shared" si="185"/>
        <v>0</v>
      </c>
      <c r="QIJ20" s="300">
        <f t="shared" si="185"/>
        <v>0</v>
      </c>
      <c r="QIK20" s="300">
        <f t="shared" si="185"/>
        <v>0</v>
      </c>
      <c r="QIL20" s="300">
        <f t="shared" si="185"/>
        <v>0</v>
      </c>
      <c r="QIM20" s="300">
        <f t="shared" si="185"/>
        <v>0</v>
      </c>
      <c r="QIN20" s="300">
        <f t="shared" si="185"/>
        <v>0</v>
      </c>
      <c r="QIO20" s="300">
        <f t="shared" si="185"/>
        <v>0</v>
      </c>
      <c r="QIP20" s="300">
        <f t="shared" si="185"/>
        <v>0</v>
      </c>
      <c r="QIQ20" s="300">
        <f t="shared" si="185"/>
        <v>0</v>
      </c>
      <c r="QIR20" s="300">
        <f t="shared" si="185"/>
        <v>0</v>
      </c>
      <c r="QIS20" s="300">
        <f t="shared" si="185"/>
        <v>0</v>
      </c>
      <c r="QIT20" s="300">
        <f t="shared" si="185"/>
        <v>0</v>
      </c>
      <c r="QIU20" s="300">
        <f t="shared" si="185"/>
        <v>0</v>
      </c>
      <c r="QIV20" s="300">
        <f t="shared" si="185"/>
        <v>0</v>
      </c>
      <c r="QIW20" s="300">
        <f t="shared" si="185"/>
        <v>0</v>
      </c>
      <c r="QIX20" s="300">
        <f t="shared" si="185"/>
        <v>0</v>
      </c>
      <c r="QIY20" s="300">
        <f t="shared" si="185"/>
        <v>0</v>
      </c>
      <c r="QIZ20" s="300">
        <f t="shared" si="185"/>
        <v>0</v>
      </c>
      <c r="QJA20" s="300">
        <f t="shared" si="185"/>
        <v>0</v>
      </c>
      <c r="QJB20" s="300">
        <f t="shared" si="185"/>
        <v>0</v>
      </c>
      <c r="QJC20" s="300">
        <f t="shared" si="185"/>
        <v>0</v>
      </c>
      <c r="QJD20" s="300">
        <f t="shared" si="185"/>
        <v>0</v>
      </c>
      <c r="QJE20" s="300">
        <f t="shared" si="185"/>
        <v>0</v>
      </c>
      <c r="QJF20" s="300">
        <f t="shared" si="185"/>
        <v>0</v>
      </c>
      <c r="QJG20" s="300">
        <f t="shared" si="185"/>
        <v>0</v>
      </c>
      <c r="QJH20" s="300">
        <f t="shared" si="185"/>
        <v>0</v>
      </c>
      <c r="QJI20" s="300">
        <f t="shared" si="185"/>
        <v>0</v>
      </c>
      <c r="QJJ20" s="300">
        <f t="shared" si="185"/>
        <v>0</v>
      </c>
      <c r="QJK20" s="300">
        <f t="shared" si="185"/>
        <v>0</v>
      </c>
      <c r="QJL20" s="300">
        <f t="shared" si="185"/>
        <v>0</v>
      </c>
      <c r="QJM20" s="300">
        <f t="shared" si="185"/>
        <v>0</v>
      </c>
      <c r="QJN20" s="300">
        <f t="shared" si="185"/>
        <v>0</v>
      </c>
      <c r="QJO20" s="300">
        <f t="shared" si="185"/>
        <v>0</v>
      </c>
      <c r="QJP20" s="300">
        <f t="shared" si="185"/>
        <v>0</v>
      </c>
      <c r="QJQ20" s="300">
        <f t="shared" si="185"/>
        <v>0</v>
      </c>
      <c r="QJR20" s="300">
        <f t="shared" si="185"/>
        <v>0</v>
      </c>
      <c r="QJS20" s="300">
        <f t="shared" si="185"/>
        <v>0</v>
      </c>
      <c r="QJT20" s="300">
        <f t="shared" si="185"/>
        <v>0</v>
      </c>
      <c r="QJU20" s="300">
        <f t="shared" si="185"/>
        <v>0</v>
      </c>
      <c r="QJV20" s="300">
        <f t="shared" si="185"/>
        <v>0</v>
      </c>
      <c r="QJW20" s="300">
        <f t="shared" si="185"/>
        <v>0</v>
      </c>
      <c r="QJX20" s="300">
        <f t="shared" si="185"/>
        <v>0</v>
      </c>
      <c r="QJY20" s="300">
        <f t="shared" si="185"/>
        <v>0</v>
      </c>
      <c r="QJZ20" s="300">
        <f t="shared" si="185"/>
        <v>0</v>
      </c>
      <c r="QKA20" s="300">
        <f t="shared" si="185"/>
        <v>0</v>
      </c>
      <c r="QKB20" s="300">
        <f t="shared" si="185"/>
        <v>0</v>
      </c>
      <c r="QKC20" s="300">
        <f t="shared" si="185"/>
        <v>0</v>
      </c>
      <c r="QKD20" s="300">
        <f t="shared" si="185"/>
        <v>0</v>
      </c>
      <c r="QKE20" s="300">
        <f t="shared" si="185"/>
        <v>0</v>
      </c>
      <c r="QKF20" s="300">
        <f t="shared" si="185"/>
        <v>0</v>
      </c>
      <c r="QKG20" s="300">
        <f t="shared" si="185"/>
        <v>0</v>
      </c>
      <c r="QKH20" s="300">
        <f t="shared" ref="QKH20:QMS20" si="186" xml:space="preserve"> IF( QKH18 = 1, $F10, 0 )</f>
        <v>0</v>
      </c>
      <c r="QKI20" s="300">
        <f t="shared" si="186"/>
        <v>0</v>
      </c>
      <c r="QKJ20" s="300">
        <f t="shared" si="186"/>
        <v>0</v>
      </c>
      <c r="QKK20" s="300">
        <f t="shared" si="186"/>
        <v>0</v>
      </c>
      <c r="QKL20" s="300">
        <f t="shared" si="186"/>
        <v>0</v>
      </c>
      <c r="QKM20" s="300">
        <f t="shared" si="186"/>
        <v>0</v>
      </c>
      <c r="QKN20" s="300">
        <f t="shared" si="186"/>
        <v>0</v>
      </c>
      <c r="QKO20" s="300">
        <f t="shared" si="186"/>
        <v>0</v>
      </c>
      <c r="QKP20" s="300">
        <f t="shared" si="186"/>
        <v>0</v>
      </c>
      <c r="QKQ20" s="300">
        <f t="shared" si="186"/>
        <v>0</v>
      </c>
      <c r="QKR20" s="300">
        <f t="shared" si="186"/>
        <v>0</v>
      </c>
      <c r="QKS20" s="300">
        <f t="shared" si="186"/>
        <v>0</v>
      </c>
      <c r="QKT20" s="300">
        <f t="shared" si="186"/>
        <v>0</v>
      </c>
      <c r="QKU20" s="300">
        <f t="shared" si="186"/>
        <v>0</v>
      </c>
      <c r="QKV20" s="300">
        <f t="shared" si="186"/>
        <v>0</v>
      </c>
      <c r="QKW20" s="300">
        <f t="shared" si="186"/>
        <v>0</v>
      </c>
      <c r="QKX20" s="300">
        <f t="shared" si="186"/>
        <v>0</v>
      </c>
      <c r="QKY20" s="300">
        <f t="shared" si="186"/>
        <v>0</v>
      </c>
      <c r="QKZ20" s="300">
        <f t="shared" si="186"/>
        <v>0</v>
      </c>
      <c r="QLA20" s="300">
        <f t="shared" si="186"/>
        <v>0</v>
      </c>
      <c r="QLB20" s="300">
        <f t="shared" si="186"/>
        <v>0</v>
      </c>
      <c r="QLC20" s="300">
        <f t="shared" si="186"/>
        <v>0</v>
      </c>
      <c r="QLD20" s="300">
        <f t="shared" si="186"/>
        <v>0</v>
      </c>
      <c r="QLE20" s="300">
        <f t="shared" si="186"/>
        <v>0</v>
      </c>
      <c r="QLF20" s="300">
        <f t="shared" si="186"/>
        <v>0</v>
      </c>
      <c r="QLG20" s="300">
        <f t="shared" si="186"/>
        <v>0</v>
      </c>
      <c r="QLH20" s="300">
        <f t="shared" si="186"/>
        <v>0</v>
      </c>
      <c r="QLI20" s="300">
        <f t="shared" si="186"/>
        <v>0</v>
      </c>
      <c r="QLJ20" s="300">
        <f t="shared" si="186"/>
        <v>0</v>
      </c>
      <c r="QLK20" s="300">
        <f t="shared" si="186"/>
        <v>0</v>
      </c>
      <c r="QLL20" s="300">
        <f t="shared" si="186"/>
        <v>0</v>
      </c>
      <c r="QLM20" s="300">
        <f t="shared" si="186"/>
        <v>0</v>
      </c>
      <c r="QLN20" s="300">
        <f t="shared" si="186"/>
        <v>0</v>
      </c>
      <c r="QLO20" s="300">
        <f t="shared" si="186"/>
        <v>0</v>
      </c>
      <c r="QLP20" s="300">
        <f t="shared" si="186"/>
        <v>0</v>
      </c>
      <c r="QLQ20" s="300">
        <f t="shared" si="186"/>
        <v>0</v>
      </c>
      <c r="QLR20" s="300">
        <f t="shared" si="186"/>
        <v>0</v>
      </c>
      <c r="QLS20" s="300">
        <f t="shared" si="186"/>
        <v>0</v>
      </c>
      <c r="QLT20" s="300">
        <f t="shared" si="186"/>
        <v>0</v>
      </c>
      <c r="QLU20" s="300">
        <f t="shared" si="186"/>
        <v>0</v>
      </c>
      <c r="QLV20" s="300">
        <f t="shared" si="186"/>
        <v>0</v>
      </c>
      <c r="QLW20" s="300">
        <f t="shared" si="186"/>
        <v>0</v>
      </c>
      <c r="QLX20" s="300">
        <f t="shared" si="186"/>
        <v>0</v>
      </c>
      <c r="QLY20" s="300">
        <f t="shared" si="186"/>
        <v>0</v>
      </c>
      <c r="QLZ20" s="300">
        <f t="shared" si="186"/>
        <v>0</v>
      </c>
      <c r="QMA20" s="300">
        <f t="shared" si="186"/>
        <v>0</v>
      </c>
      <c r="QMB20" s="300">
        <f t="shared" si="186"/>
        <v>0</v>
      </c>
      <c r="QMC20" s="300">
        <f t="shared" si="186"/>
        <v>0</v>
      </c>
      <c r="QMD20" s="300">
        <f t="shared" si="186"/>
        <v>0</v>
      </c>
      <c r="QME20" s="300">
        <f t="shared" si="186"/>
        <v>0</v>
      </c>
      <c r="QMF20" s="300">
        <f t="shared" si="186"/>
        <v>0</v>
      </c>
      <c r="QMG20" s="300">
        <f t="shared" si="186"/>
        <v>0</v>
      </c>
      <c r="QMH20" s="300">
        <f t="shared" si="186"/>
        <v>0</v>
      </c>
      <c r="QMI20" s="300">
        <f t="shared" si="186"/>
        <v>0</v>
      </c>
      <c r="QMJ20" s="300">
        <f t="shared" si="186"/>
        <v>0</v>
      </c>
      <c r="QMK20" s="300">
        <f t="shared" si="186"/>
        <v>0</v>
      </c>
      <c r="QML20" s="300">
        <f t="shared" si="186"/>
        <v>0</v>
      </c>
      <c r="QMM20" s="300">
        <f t="shared" si="186"/>
        <v>0</v>
      </c>
      <c r="QMN20" s="300">
        <f t="shared" si="186"/>
        <v>0</v>
      </c>
      <c r="QMO20" s="300">
        <f t="shared" si="186"/>
        <v>0</v>
      </c>
      <c r="QMP20" s="300">
        <f t="shared" si="186"/>
        <v>0</v>
      </c>
      <c r="QMQ20" s="300">
        <f t="shared" si="186"/>
        <v>0</v>
      </c>
      <c r="QMR20" s="300">
        <f t="shared" si="186"/>
        <v>0</v>
      </c>
      <c r="QMS20" s="300">
        <f t="shared" si="186"/>
        <v>0</v>
      </c>
      <c r="QMT20" s="300">
        <f t="shared" ref="QMT20:QPE20" si="187" xml:space="preserve"> IF( QMT18 = 1, $F10, 0 )</f>
        <v>0</v>
      </c>
      <c r="QMU20" s="300">
        <f t="shared" si="187"/>
        <v>0</v>
      </c>
      <c r="QMV20" s="300">
        <f t="shared" si="187"/>
        <v>0</v>
      </c>
      <c r="QMW20" s="300">
        <f t="shared" si="187"/>
        <v>0</v>
      </c>
      <c r="QMX20" s="300">
        <f t="shared" si="187"/>
        <v>0</v>
      </c>
      <c r="QMY20" s="300">
        <f t="shared" si="187"/>
        <v>0</v>
      </c>
      <c r="QMZ20" s="300">
        <f t="shared" si="187"/>
        <v>0</v>
      </c>
      <c r="QNA20" s="300">
        <f t="shared" si="187"/>
        <v>0</v>
      </c>
      <c r="QNB20" s="300">
        <f t="shared" si="187"/>
        <v>0</v>
      </c>
      <c r="QNC20" s="300">
        <f t="shared" si="187"/>
        <v>0</v>
      </c>
      <c r="QND20" s="300">
        <f t="shared" si="187"/>
        <v>0</v>
      </c>
      <c r="QNE20" s="300">
        <f t="shared" si="187"/>
        <v>0</v>
      </c>
      <c r="QNF20" s="300">
        <f t="shared" si="187"/>
        <v>0</v>
      </c>
      <c r="QNG20" s="300">
        <f t="shared" si="187"/>
        <v>0</v>
      </c>
      <c r="QNH20" s="300">
        <f t="shared" si="187"/>
        <v>0</v>
      </c>
      <c r="QNI20" s="300">
        <f t="shared" si="187"/>
        <v>0</v>
      </c>
      <c r="QNJ20" s="300">
        <f t="shared" si="187"/>
        <v>0</v>
      </c>
      <c r="QNK20" s="300">
        <f t="shared" si="187"/>
        <v>0</v>
      </c>
      <c r="QNL20" s="300">
        <f t="shared" si="187"/>
        <v>0</v>
      </c>
      <c r="QNM20" s="300">
        <f t="shared" si="187"/>
        <v>0</v>
      </c>
      <c r="QNN20" s="300">
        <f t="shared" si="187"/>
        <v>0</v>
      </c>
      <c r="QNO20" s="300">
        <f t="shared" si="187"/>
        <v>0</v>
      </c>
      <c r="QNP20" s="300">
        <f t="shared" si="187"/>
        <v>0</v>
      </c>
      <c r="QNQ20" s="300">
        <f t="shared" si="187"/>
        <v>0</v>
      </c>
      <c r="QNR20" s="300">
        <f t="shared" si="187"/>
        <v>0</v>
      </c>
      <c r="QNS20" s="300">
        <f t="shared" si="187"/>
        <v>0</v>
      </c>
      <c r="QNT20" s="300">
        <f t="shared" si="187"/>
        <v>0</v>
      </c>
      <c r="QNU20" s="300">
        <f t="shared" si="187"/>
        <v>0</v>
      </c>
      <c r="QNV20" s="300">
        <f t="shared" si="187"/>
        <v>0</v>
      </c>
      <c r="QNW20" s="300">
        <f t="shared" si="187"/>
        <v>0</v>
      </c>
      <c r="QNX20" s="300">
        <f t="shared" si="187"/>
        <v>0</v>
      </c>
      <c r="QNY20" s="300">
        <f t="shared" si="187"/>
        <v>0</v>
      </c>
      <c r="QNZ20" s="300">
        <f t="shared" si="187"/>
        <v>0</v>
      </c>
      <c r="QOA20" s="300">
        <f t="shared" si="187"/>
        <v>0</v>
      </c>
      <c r="QOB20" s="300">
        <f t="shared" si="187"/>
        <v>0</v>
      </c>
      <c r="QOC20" s="300">
        <f t="shared" si="187"/>
        <v>0</v>
      </c>
      <c r="QOD20" s="300">
        <f t="shared" si="187"/>
        <v>0</v>
      </c>
      <c r="QOE20" s="300">
        <f t="shared" si="187"/>
        <v>0</v>
      </c>
      <c r="QOF20" s="300">
        <f t="shared" si="187"/>
        <v>0</v>
      </c>
      <c r="QOG20" s="300">
        <f t="shared" si="187"/>
        <v>0</v>
      </c>
      <c r="QOH20" s="300">
        <f t="shared" si="187"/>
        <v>0</v>
      </c>
      <c r="QOI20" s="300">
        <f t="shared" si="187"/>
        <v>0</v>
      </c>
      <c r="QOJ20" s="300">
        <f t="shared" si="187"/>
        <v>0</v>
      </c>
      <c r="QOK20" s="300">
        <f t="shared" si="187"/>
        <v>0</v>
      </c>
      <c r="QOL20" s="300">
        <f t="shared" si="187"/>
        <v>0</v>
      </c>
      <c r="QOM20" s="300">
        <f t="shared" si="187"/>
        <v>0</v>
      </c>
      <c r="QON20" s="300">
        <f t="shared" si="187"/>
        <v>0</v>
      </c>
      <c r="QOO20" s="300">
        <f t="shared" si="187"/>
        <v>0</v>
      </c>
      <c r="QOP20" s="300">
        <f t="shared" si="187"/>
        <v>0</v>
      </c>
      <c r="QOQ20" s="300">
        <f t="shared" si="187"/>
        <v>0</v>
      </c>
      <c r="QOR20" s="300">
        <f t="shared" si="187"/>
        <v>0</v>
      </c>
      <c r="QOS20" s="300">
        <f t="shared" si="187"/>
        <v>0</v>
      </c>
      <c r="QOT20" s="300">
        <f t="shared" si="187"/>
        <v>0</v>
      </c>
      <c r="QOU20" s="300">
        <f t="shared" si="187"/>
        <v>0</v>
      </c>
      <c r="QOV20" s="300">
        <f t="shared" si="187"/>
        <v>0</v>
      </c>
      <c r="QOW20" s="300">
        <f t="shared" si="187"/>
        <v>0</v>
      </c>
      <c r="QOX20" s="300">
        <f t="shared" si="187"/>
        <v>0</v>
      </c>
      <c r="QOY20" s="300">
        <f t="shared" si="187"/>
        <v>0</v>
      </c>
      <c r="QOZ20" s="300">
        <f t="shared" si="187"/>
        <v>0</v>
      </c>
      <c r="QPA20" s="300">
        <f t="shared" si="187"/>
        <v>0</v>
      </c>
      <c r="QPB20" s="300">
        <f t="shared" si="187"/>
        <v>0</v>
      </c>
      <c r="QPC20" s="300">
        <f t="shared" si="187"/>
        <v>0</v>
      </c>
      <c r="QPD20" s="300">
        <f t="shared" si="187"/>
        <v>0</v>
      </c>
      <c r="QPE20" s="300">
        <f t="shared" si="187"/>
        <v>0</v>
      </c>
      <c r="QPF20" s="300">
        <f t="shared" ref="QPF20:QRQ20" si="188" xml:space="preserve"> IF( QPF18 = 1, $F10, 0 )</f>
        <v>0</v>
      </c>
      <c r="QPG20" s="300">
        <f t="shared" si="188"/>
        <v>0</v>
      </c>
      <c r="QPH20" s="300">
        <f t="shared" si="188"/>
        <v>0</v>
      </c>
      <c r="QPI20" s="300">
        <f t="shared" si="188"/>
        <v>0</v>
      </c>
      <c r="QPJ20" s="300">
        <f t="shared" si="188"/>
        <v>0</v>
      </c>
      <c r="QPK20" s="300">
        <f t="shared" si="188"/>
        <v>0</v>
      </c>
      <c r="QPL20" s="300">
        <f t="shared" si="188"/>
        <v>0</v>
      </c>
      <c r="QPM20" s="300">
        <f t="shared" si="188"/>
        <v>0</v>
      </c>
      <c r="QPN20" s="300">
        <f t="shared" si="188"/>
        <v>0</v>
      </c>
      <c r="QPO20" s="300">
        <f t="shared" si="188"/>
        <v>0</v>
      </c>
      <c r="QPP20" s="300">
        <f t="shared" si="188"/>
        <v>0</v>
      </c>
      <c r="QPQ20" s="300">
        <f t="shared" si="188"/>
        <v>0</v>
      </c>
      <c r="QPR20" s="300">
        <f t="shared" si="188"/>
        <v>0</v>
      </c>
      <c r="QPS20" s="300">
        <f t="shared" si="188"/>
        <v>0</v>
      </c>
      <c r="QPT20" s="300">
        <f t="shared" si="188"/>
        <v>0</v>
      </c>
      <c r="QPU20" s="300">
        <f t="shared" si="188"/>
        <v>0</v>
      </c>
      <c r="QPV20" s="300">
        <f t="shared" si="188"/>
        <v>0</v>
      </c>
      <c r="QPW20" s="300">
        <f t="shared" si="188"/>
        <v>0</v>
      </c>
      <c r="QPX20" s="300">
        <f t="shared" si="188"/>
        <v>0</v>
      </c>
      <c r="QPY20" s="300">
        <f t="shared" si="188"/>
        <v>0</v>
      </c>
      <c r="QPZ20" s="300">
        <f t="shared" si="188"/>
        <v>0</v>
      </c>
      <c r="QQA20" s="300">
        <f t="shared" si="188"/>
        <v>0</v>
      </c>
      <c r="QQB20" s="300">
        <f t="shared" si="188"/>
        <v>0</v>
      </c>
      <c r="QQC20" s="300">
        <f t="shared" si="188"/>
        <v>0</v>
      </c>
      <c r="QQD20" s="300">
        <f t="shared" si="188"/>
        <v>0</v>
      </c>
      <c r="QQE20" s="300">
        <f t="shared" si="188"/>
        <v>0</v>
      </c>
      <c r="QQF20" s="300">
        <f t="shared" si="188"/>
        <v>0</v>
      </c>
      <c r="QQG20" s="300">
        <f t="shared" si="188"/>
        <v>0</v>
      </c>
      <c r="QQH20" s="300">
        <f t="shared" si="188"/>
        <v>0</v>
      </c>
      <c r="QQI20" s="300">
        <f t="shared" si="188"/>
        <v>0</v>
      </c>
      <c r="QQJ20" s="300">
        <f t="shared" si="188"/>
        <v>0</v>
      </c>
      <c r="QQK20" s="300">
        <f t="shared" si="188"/>
        <v>0</v>
      </c>
      <c r="QQL20" s="300">
        <f t="shared" si="188"/>
        <v>0</v>
      </c>
      <c r="QQM20" s="300">
        <f t="shared" si="188"/>
        <v>0</v>
      </c>
      <c r="QQN20" s="300">
        <f t="shared" si="188"/>
        <v>0</v>
      </c>
      <c r="QQO20" s="300">
        <f t="shared" si="188"/>
        <v>0</v>
      </c>
      <c r="QQP20" s="300">
        <f t="shared" si="188"/>
        <v>0</v>
      </c>
      <c r="QQQ20" s="300">
        <f t="shared" si="188"/>
        <v>0</v>
      </c>
      <c r="QQR20" s="300">
        <f t="shared" si="188"/>
        <v>0</v>
      </c>
      <c r="QQS20" s="300">
        <f t="shared" si="188"/>
        <v>0</v>
      </c>
      <c r="QQT20" s="300">
        <f t="shared" si="188"/>
        <v>0</v>
      </c>
      <c r="QQU20" s="300">
        <f t="shared" si="188"/>
        <v>0</v>
      </c>
      <c r="QQV20" s="300">
        <f t="shared" si="188"/>
        <v>0</v>
      </c>
      <c r="QQW20" s="300">
        <f t="shared" si="188"/>
        <v>0</v>
      </c>
      <c r="QQX20" s="300">
        <f t="shared" si="188"/>
        <v>0</v>
      </c>
      <c r="QQY20" s="300">
        <f t="shared" si="188"/>
        <v>0</v>
      </c>
      <c r="QQZ20" s="300">
        <f t="shared" si="188"/>
        <v>0</v>
      </c>
      <c r="QRA20" s="300">
        <f t="shared" si="188"/>
        <v>0</v>
      </c>
      <c r="QRB20" s="300">
        <f t="shared" si="188"/>
        <v>0</v>
      </c>
      <c r="QRC20" s="300">
        <f t="shared" si="188"/>
        <v>0</v>
      </c>
      <c r="QRD20" s="300">
        <f t="shared" si="188"/>
        <v>0</v>
      </c>
      <c r="QRE20" s="300">
        <f t="shared" si="188"/>
        <v>0</v>
      </c>
      <c r="QRF20" s="300">
        <f t="shared" si="188"/>
        <v>0</v>
      </c>
      <c r="QRG20" s="300">
        <f t="shared" si="188"/>
        <v>0</v>
      </c>
      <c r="QRH20" s="300">
        <f t="shared" si="188"/>
        <v>0</v>
      </c>
      <c r="QRI20" s="300">
        <f t="shared" si="188"/>
        <v>0</v>
      </c>
      <c r="QRJ20" s="300">
        <f t="shared" si="188"/>
        <v>0</v>
      </c>
      <c r="QRK20" s="300">
        <f t="shared" si="188"/>
        <v>0</v>
      </c>
      <c r="QRL20" s="300">
        <f t="shared" si="188"/>
        <v>0</v>
      </c>
      <c r="QRM20" s="300">
        <f t="shared" si="188"/>
        <v>0</v>
      </c>
      <c r="QRN20" s="300">
        <f t="shared" si="188"/>
        <v>0</v>
      </c>
      <c r="QRO20" s="300">
        <f t="shared" si="188"/>
        <v>0</v>
      </c>
      <c r="QRP20" s="300">
        <f t="shared" si="188"/>
        <v>0</v>
      </c>
      <c r="QRQ20" s="300">
        <f t="shared" si="188"/>
        <v>0</v>
      </c>
      <c r="QRR20" s="300">
        <f t="shared" ref="QRR20:QUC20" si="189" xml:space="preserve"> IF( QRR18 = 1, $F10, 0 )</f>
        <v>0</v>
      </c>
      <c r="QRS20" s="300">
        <f t="shared" si="189"/>
        <v>0</v>
      </c>
      <c r="QRT20" s="300">
        <f t="shared" si="189"/>
        <v>0</v>
      </c>
      <c r="QRU20" s="300">
        <f t="shared" si="189"/>
        <v>0</v>
      </c>
      <c r="QRV20" s="300">
        <f t="shared" si="189"/>
        <v>0</v>
      </c>
      <c r="QRW20" s="300">
        <f t="shared" si="189"/>
        <v>0</v>
      </c>
      <c r="QRX20" s="300">
        <f t="shared" si="189"/>
        <v>0</v>
      </c>
      <c r="QRY20" s="300">
        <f t="shared" si="189"/>
        <v>0</v>
      </c>
      <c r="QRZ20" s="300">
        <f t="shared" si="189"/>
        <v>0</v>
      </c>
      <c r="QSA20" s="300">
        <f t="shared" si="189"/>
        <v>0</v>
      </c>
      <c r="QSB20" s="300">
        <f t="shared" si="189"/>
        <v>0</v>
      </c>
      <c r="QSC20" s="300">
        <f t="shared" si="189"/>
        <v>0</v>
      </c>
      <c r="QSD20" s="300">
        <f t="shared" si="189"/>
        <v>0</v>
      </c>
      <c r="QSE20" s="300">
        <f t="shared" si="189"/>
        <v>0</v>
      </c>
      <c r="QSF20" s="300">
        <f t="shared" si="189"/>
        <v>0</v>
      </c>
      <c r="QSG20" s="300">
        <f t="shared" si="189"/>
        <v>0</v>
      </c>
      <c r="QSH20" s="300">
        <f t="shared" si="189"/>
        <v>0</v>
      </c>
      <c r="QSI20" s="300">
        <f t="shared" si="189"/>
        <v>0</v>
      </c>
      <c r="QSJ20" s="300">
        <f t="shared" si="189"/>
        <v>0</v>
      </c>
      <c r="QSK20" s="300">
        <f t="shared" si="189"/>
        <v>0</v>
      </c>
      <c r="QSL20" s="300">
        <f t="shared" si="189"/>
        <v>0</v>
      </c>
      <c r="QSM20" s="300">
        <f t="shared" si="189"/>
        <v>0</v>
      </c>
      <c r="QSN20" s="300">
        <f t="shared" si="189"/>
        <v>0</v>
      </c>
      <c r="QSO20" s="300">
        <f t="shared" si="189"/>
        <v>0</v>
      </c>
      <c r="QSP20" s="300">
        <f t="shared" si="189"/>
        <v>0</v>
      </c>
      <c r="QSQ20" s="300">
        <f t="shared" si="189"/>
        <v>0</v>
      </c>
      <c r="QSR20" s="300">
        <f t="shared" si="189"/>
        <v>0</v>
      </c>
      <c r="QSS20" s="300">
        <f t="shared" si="189"/>
        <v>0</v>
      </c>
      <c r="QST20" s="300">
        <f t="shared" si="189"/>
        <v>0</v>
      </c>
      <c r="QSU20" s="300">
        <f t="shared" si="189"/>
        <v>0</v>
      </c>
      <c r="QSV20" s="300">
        <f t="shared" si="189"/>
        <v>0</v>
      </c>
      <c r="QSW20" s="300">
        <f t="shared" si="189"/>
        <v>0</v>
      </c>
      <c r="QSX20" s="300">
        <f t="shared" si="189"/>
        <v>0</v>
      </c>
      <c r="QSY20" s="300">
        <f t="shared" si="189"/>
        <v>0</v>
      </c>
      <c r="QSZ20" s="300">
        <f t="shared" si="189"/>
        <v>0</v>
      </c>
      <c r="QTA20" s="300">
        <f t="shared" si="189"/>
        <v>0</v>
      </c>
      <c r="QTB20" s="300">
        <f t="shared" si="189"/>
        <v>0</v>
      </c>
      <c r="QTC20" s="300">
        <f t="shared" si="189"/>
        <v>0</v>
      </c>
      <c r="QTD20" s="300">
        <f t="shared" si="189"/>
        <v>0</v>
      </c>
      <c r="QTE20" s="300">
        <f t="shared" si="189"/>
        <v>0</v>
      </c>
      <c r="QTF20" s="300">
        <f t="shared" si="189"/>
        <v>0</v>
      </c>
      <c r="QTG20" s="300">
        <f t="shared" si="189"/>
        <v>0</v>
      </c>
      <c r="QTH20" s="300">
        <f t="shared" si="189"/>
        <v>0</v>
      </c>
      <c r="QTI20" s="300">
        <f t="shared" si="189"/>
        <v>0</v>
      </c>
      <c r="QTJ20" s="300">
        <f t="shared" si="189"/>
        <v>0</v>
      </c>
      <c r="QTK20" s="300">
        <f t="shared" si="189"/>
        <v>0</v>
      </c>
      <c r="QTL20" s="300">
        <f t="shared" si="189"/>
        <v>0</v>
      </c>
      <c r="QTM20" s="300">
        <f t="shared" si="189"/>
        <v>0</v>
      </c>
      <c r="QTN20" s="300">
        <f t="shared" si="189"/>
        <v>0</v>
      </c>
      <c r="QTO20" s="300">
        <f t="shared" si="189"/>
        <v>0</v>
      </c>
      <c r="QTP20" s="300">
        <f t="shared" si="189"/>
        <v>0</v>
      </c>
      <c r="QTQ20" s="300">
        <f t="shared" si="189"/>
        <v>0</v>
      </c>
      <c r="QTR20" s="300">
        <f t="shared" si="189"/>
        <v>0</v>
      </c>
      <c r="QTS20" s="300">
        <f t="shared" si="189"/>
        <v>0</v>
      </c>
      <c r="QTT20" s="300">
        <f t="shared" si="189"/>
        <v>0</v>
      </c>
      <c r="QTU20" s="300">
        <f t="shared" si="189"/>
        <v>0</v>
      </c>
      <c r="QTV20" s="300">
        <f t="shared" si="189"/>
        <v>0</v>
      </c>
      <c r="QTW20" s="300">
        <f t="shared" si="189"/>
        <v>0</v>
      </c>
      <c r="QTX20" s="300">
        <f t="shared" si="189"/>
        <v>0</v>
      </c>
      <c r="QTY20" s="300">
        <f t="shared" si="189"/>
        <v>0</v>
      </c>
      <c r="QTZ20" s="300">
        <f t="shared" si="189"/>
        <v>0</v>
      </c>
      <c r="QUA20" s="300">
        <f t="shared" si="189"/>
        <v>0</v>
      </c>
      <c r="QUB20" s="300">
        <f t="shared" si="189"/>
        <v>0</v>
      </c>
      <c r="QUC20" s="300">
        <f t="shared" si="189"/>
        <v>0</v>
      </c>
      <c r="QUD20" s="300">
        <f t="shared" ref="QUD20:QWO20" si="190" xml:space="preserve"> IF( QUD18 = 1, $F10, 0 )</f>
        <v>0</v>
      </c>
      <c r="QUE20" s="300">
        <f t="shared" si="190"/>
        <v>0</v>
      </c>
      <c r="QUF20" s="300">
        <f t="shared" si="190"/>
        <v>0</v>
      </c>
      <c r="QUG20" s="300">
        <f t="shared" si="190"/>
        <v>0</v>
      </c>
      <c r="QUH20" s="300">
        <f t="shared" si="190"/>
        <v>0</v>
      </c>
      <c r="QUI20" s="300">
        <f t="shared" si="190"/>
        <v>0</v>
      </c>
      <c r="QUJ20" s="300">
        <f t="shared" si="190"/>
        <v>0</v>
      </c>
      <c r="QUK20" s="300">
        <f t="shared" si="190"/>
        <v>0</v>
      </c>
      <c r="QUL20" s="300">
        <f t="shared" si="190"/>
        <v>0</v>
      </c>
      <c r="QUM20" s="300">
        <f t="shared" si="190"/>
        <v>0</v>
      </c>
      <c r="QUN20" s="300">
        <f t="shared" si="190"/>
        <v>0</v>
      </c>
      <c r="QUO20" s="300">
        <f t="shared" si="190"/>
        <v>0</v>
      </c>
      <c r="QUP20" s="300">
        <f t="shared" si="190"/>
        <v>0</v>
      </c>
      <c r="QUQ20" s="300">
        <f t="shared" si="190"/>
        <v>0</v>
      </c>
      <c r="QUR20" s="300">
        <f t="shared" si="190"/>
        <v>0</v>
      </c>
      <c r="QUS20" s="300">
        <f t="shared" si="190"/>
        <v>0</v>
      </c>
      <c r="QUT20" s="300">
        <f t="shared" si="190"/>
        <v>0</v>
      </c>
      <c r="QUU20" s="300">
        <f t="shared" si="190"/>
        <v>0</v>
      </c>
      <c r="QUV20" s="300">
        <f t="shared" si="190"/>
        <v>0</v>
      </c>
      <c r="QUW20" s="300">
        <f t="shared" si="190"/>
        <v>0</v>
      </c>
      <c r="QUX20" s="300">
        <f t="shared" si="190"/>
        <v>0</v>
      </c>
      <c r="QUY20" s="300">
        <f t="shared" si="190"/>
        <v>0</v>
      </c>
      <c r="QUZ20" s="300">
        <f t="shared" si="190"/>
        <v>0</v>
      </c>
      <c r="QVA20" s="300">
        <f t="shared" si="190"/>
        <v>0</v>
      </c>
      <c r="QVB20" s="300">
        <f t="shared" si="190"/>
        <v>0</v>
      </c>
      <c r="QVC20" s="300">
        <f t="shared" si="190"/>
        <v>0</v>
      </c>
      <c r="QVD20" s="300">
        <f t="shared" si="190"/>
        <v>0</v>
      </c>
      <c r="QVE20" s="300">
        <f t="shared" si="190"/>
        <v>0</v>
      </c>
      <c r="QVF20" s="300">
        <f t="shared" si="190"/>
        <v>0</v>
      </c>
      <c r="QVG20" s="300">
        <f t="shared" si="190"/>
        <v>0</v>
      </c>
      <c r="QVH20" s="300">
        <f t="shared" si="190"/>
        <v>0</v>
      </c>
      <c r="QVI20" s="300">
        <f t="shared" si="190"/>
        <v>0</v>
      </c>
      <c r="QVJ20" s="300">
        <f t="shared" si="190"/>
        <v>0</v>
      </c>
      <c r="QVK20" s="300">
        <f t="shared" si="190"/>
        <v>0</v>
      </c>
      <c r="QVL20" s="300">
        <f t="shared" si="190"/>
        <v>0</v>
      </c>
      <c r="QVM20" s="300">
        <f t="shared" si="190"/>
        <v>0</v>
      </c>
      <c r="QVN20" s="300">
        <f t="shared" si="190"/>
        <v>0</v>
      </c>
      <c r="QVO20" s="300">
        <f t="shared" si="190"/>
        <v>0</v>
      </c>
      <c r="QVP20" s="300">
        <f t="shared" si="190"/>
        <v>0</v>
      </c>
      <c r="QVQ20" s="300">
        <f t="shared" si="190"/>
        <v>0</v>
      </c>
      <c r="QVR20" s="300">
        <f t="shared" si="190"/>
        <v>0</v>
      </c>
      <c r="QVS20" s="300">
        <f t="shared" si="190"/>
        <v>0</v>
      </c>
      <c r="QVT20" s="300">
        <f t="shared" si="190"/>
        <v>0</v>
      </c>
      <c r="QVU20" s="300">
        <f t="shared" si="190"/>
        <v>0</v>
      </c>
      <c r="QVV20" s="300">
        <f t="shared" si="190"/>
        <v>0</v>
      </c>
      <c r="QVW20" s="300">
        <f t="shared" si="190"/>
        <v>0</v>
      </c>
      <c r="QVX20" s="300">
        <f t="shared" si="190"/>
        <v>0</v>
      </c>
      <c r="QVY20" s="300">
        <f t="shared" si="190"/>
        <v>0</v>
      </c>
      <c r="QVZ20" s="300">
        <f t="shared" si="190"/>
        <v>0</v>
      </c>
      <c r="QWA20" s="300">
        <f t="shared" si="190"/>
        <v>0</v>
      </c>
      <c r="QWB20" s="300">
        <f t="shared" si="190"/>
        <v>0</v>
      </c>
      <c r="QWC20" s="300">
        <f t="shared" si="190"/>
        <v>0</v>
      </c>
      <c r="QWD20" s="300">
        <f t="shared" si="190"/>
        <v>0</v>
      </c>
      <c r="QWE20" s="300">
        <f t="shared" si="190"/>
        <v>0</v>
      </c>
      <c r="QWF20" s="300">
        <f t="shared" si="190"/>
        <v>0</v>
      </c>
      <c r="QWG20" s="300">
        <f t="shared" si="190"/>
        <v>0</v>
      </c>
      <c r="QWH20" s="300">
        <f t="shared" si="190"/>
        <v>0</v>
      </c>
      <c r="QWI20" s="300">
        <f t="shared" si="190"/>
        <v>0</v>
      </c>
      <c r="QWJ20" s="300">
        <f t="shared" si="190"/>
        <v>0</v>
      </c>
      <c r="QWK20" s="300">
        <f t="shared" si="190"/>
        <v>0</v>
      </c>
      <c r="QWL20" s="300">
        <f t="shared" si="190"/>
        <v>0</v>
      </c>
      <c r="QWM20" s="300">
        <f t="shared" si="190"/>
        <v>0</v>
      </c>
      <c r="QWN20" s="300">
        <f t="shared" si="190"/>
        <v>0</v>
      </c>
      <c r="QWO20" s="300">
        <f t="shared" si="190"/>
        <v>0</v>
      </c>
      <c r="QWP20" s="300">
        <f t="shared" ref="QWP20:QZA20" si="191" xml:space="preserve"> IF( QWP18 = 1, $F10, 0 )</f>
        <v>0</v>
      </c>
      <c r="QWQ20" s="300">
        <f t="shared" si="191"/>
        <v>0</v>
      </c>
      <c r="QWR20" s="300">
        <f t="shared" si="191"/>
        <v>0</v>
      </c>
      <c r="QWS20" s="300">
        <f t="shared" si="191"/>
        <v>0</v>
      </c>
      <c r="QWT20" s="300">
        <f t="shared" si="191"/>
        <v>0</v>
      </c>
      <c r="QWU20" s="300">
        <f t="shared" si="191"/>
        <v>0</v>
      </c>
      <c r="QWV20" s="300">
        <f t="shared" si="191"/>
        <v>0</v>
      </c>
      <c r="QWW20" s="300">
        <f t="shared" si="191"/>
        <v>0</v>
      </c>
      <c r="QWX20" s="300">
        <f t="shared" si="191"/>
        <v>0</v>
      </c>
      <c r="QWY20" s="300">
        <f t="shared" si="191"/>
        <v>0</v>
      </c>
      <c r="QWZ20" s="300">
        <f t="shared" si="191"/>
        <v>0</v>
      </c>
      <c r="QXA20" s="300">
        <f t="shared" si="191"/>
        <v>0</v>
      </c>
      <c r="QXB20" s="300">
        <f t="shared" si="191"/>
        <v>0</v>
      </c>
      <c r="QXC20" s="300">
        <f t="shared" si="191"/>
        <v>0</v>
      </c>
      <c r="QXD20" s="300">
        <f t="shared" si="191"/>
        <v>0</v>
      </c>
      <c r="QXE20" s="300">
        <f t="shared" si="191"/>
        <v>0</v>
      </c>
      <c r="QXF20" s="300">
        <f t="shared" si="191"/>
        <v>0</v>
      </c>
      <c r="QXG20" s="300">
        <f t="shared" si="191"/>
        <v>0</v>
      </c>
      <c r="QXH20" s="300">
        <f t="shared" si="191"/>
        <v>0</v>
      </c>
      <c r="QXI20" s="300">
        <f t="shared" si="191"/>
        <v>0</v>
      </c>
      <c r="QXJ20" s="300">
        <f t="shared" si="191"/>
        <v>0</v>
      </c>
      <c r="QXK20" s="300">
        <f t="shared" si="191"/>
        <v>0</v>
      </c>
      <c r="QXL20" s="300">
        <f t="shared" si="191"/>
        <v>0</v>
      </c>
      <c r="QXM20" s="300">
        <f t="shared" si="191"/>
        <v>0</v>
      </c>
      <c r="QXN20" s="300">
        <f t="shared" si="191"/>
        <v>0</v>
      </c>
      <c r="QXO20" s="300">
        <f t="shared" si="191"/>
        <v>0</v>
      </c>
      <c r="QXP20" s="300">
        <f t="shared" si="191"/>
        <v>0</v>
      </c>
      <c r="QXQ20" s="300">
        <f t="shared" si="191"/>
        <v>0</v>
      </c>
      <c r="QXR20" s="300">
        <f t="shared" si="191"/>
        <v>0</v>
      </c>
      <c r="QXS20" s="300">
        <f t="shared" si="191"/>
        <v>0</v>
      </c>
      <c r="QXT20" s="300">
        <f t="shared" si="191"/>
        <v>0</v>
      </c>
      <c r="QXU20" s="300">
        <f t="shared" si="191"/>
        <v>0</v>
      </c>
      <c r="QXV20" s="300">
        <f t="shared" si="191"/>
        <v>0</v>
      </c>
      <c r="QXW20" s="300">
        <f t="shared" si="191"/>
        <v>0</v>
      </c>
      <c r="QXX20" s="300">
        <f t="shared" si="191"/>
        <v>0</v>
      </c>
      <c r="QXY20" s="300">
        <f t="shared" si="191"/>
        <v>0</v>
      </c>
      <c r="QXZ20" s="300">
        <f t="shared" si="191"/>
        <v>0</v>
      </c>
      <c r="QYA20" s="300">
        <f t="shared" si="191"/>
        <v>0</v>
      </c>
      <c r="QYB20" s="300">
        <f t="shared" si="191"/>
        <v>0</v>
      </c>
      <c r="QYC20" s="300">
        <f t="shared" si="191"/>
        <v>0</v>
      </c>
      <c r="QYD20" s="300">
        <f t="shared" si="191"/>
        <v>0</v>
      </c>
      <c r="QYE20" s="300">
        <f t="shared" si="191"/>
        <v>0</v>
      </c>
      <c r="QYF20" s="300">
        <f t="shared" si="191"/>
        <v>0</v>
      </c>
      <c r="QYG20" s="300">
        <f t="shared" si="191"/>
        <v>0</v>
      </c>
      <c r="QYH20" s="300">
        <f t="shared" si="191"/>
        <v>0</v>
      </c>
      <c r="QYI20" s="300">
        <f t="shared" si="191"/>
        <v>0</v>
      </c>
      <c r="QYJ20" s="300">
        <f t="shared" si="191"/>
        <v>0</v>
      </c>
      <c r="QYK20" s="300">
        <f t="shared" si="191"/>
        <v>0</v>
      </c>
      <c r="QYL20" s="300">
        <f t="shared" si="191"/>
        <v>0</v>
      </c>
      <c r="QYM20" s="300">
        <f t="shared" si="191"/>
        <v>0</v>
      </c>
      <c r="QYN20" s="300">
        <f t="shared" si="191"/>
        <v>0</v>
      </c>
      <c r="QYO20" s="300">
        <f t="shared" si="191"/>
        <v>0</v>
      </c>
      <c r="QYP20" s="300">
        <f t="shared" si="191"/>
        <v>0</v>
      </c>
      <c r="QYQ20" s="300">
        <f t="shared" si="191"/>
        <v>0</v>
      </c>
      <c r="QYR20" s="300">
        <f t="shared" si="191"/>
        <v>0</v>
      </c>
      <c r="QYS20" s="300">
        <f t="shared" si="191"/>
        <v>0</v>
      </c>
      <c r="QYT20" s="300">
        <f t="shared" si="191"/>
        <v>0</v>
      </c>
      <c r="QYU20" s="300">
        <f t="shared" si="191"/>
        <v>0</v>
      </c>
      <c r="QYV20" s="300">
        <f t="shared" si="191"/>
        <v>0</v>
      </c>
      <c r="QYW20" s="300">
        <f t="shared" si="191"/>
        <v>0</v>
      </c>
      <c r="QYX20" s="300">
        <f t="shared" si="191"/>
        <v>0</v>
      </c>
      <c r="QYY20" s="300">
        <f t="shared" si="191"/>
        <v>0</v>
      </c>
      <c r="QYZ20" s="300">
        <f t="shared" si="191"/>
        <v>0</v>
      </c>
      <c r="QZA20" s="300">
        <f t="shared" si="191"/>
        <v>0</v>
      </c>
      <c r="QZB20" s="300">
        <f t="shared" ref="QZB20:RBM20" si="192" xml:space="preserve"> IF( QZB18 = 1, $F10, 0 )</f>
        <v>0</v>
      </c>
      <c r="QZC20" s="300">
        <f t="shared" si="192"/>
        <v>0</v>
      </c>
      <c r="QZD20" s="300">
        <f t="shared" si="192"/>
        <v>0</v>
      </c>
      <c r="QZE20" s="300">
        <f t="shared" si="192"/>
        <v>0</v>
      </c>
      <c r="QZF20" s="300">
        <f t="shared" si="192"/>
        <v>0</v>
      </c>
      <c r="QZG20" s="300">
        <f t="shared" si="192"/>
        <v>0</v>
      </c>
      <c r="QZH20" s="300">
        <f t="shared" si="192"/>
        <v>0</v>
      </c>
      <c r="QZI20" s="300">
        <f t="shared" si="192"/>
        <v>0</v>
      </c>
      <c r="QZJ20" s="300">
        <f t="shared" si="192"/>
        <v>0</v>
      </c>
      <c r="QZK20" s="300">
        <f t="shared" si="192"/>
        <v>0</v>
      </c>
      <c r="QZL20" s="300">
        <f t="shared" si="192"/>
        <v>0</v>
      </c>
      <c r="QZM20" s="300">
        <f t="shared" si="192"/>
        <v>0</v>
      </c>
      <c r="QZN20" s="300">
        <f t="shared" si="192"/>
        <v>0</v>
      </c>
      <c r="QZO20" s="300">
        <f t="shared" si="192"/>
        <v>0</v>
      </c>
      <c r="QZP20" s="300">
        <f t="shared" si="192"/>
        <v>0</v>
      </c>
      <c r="QZQ20" s="300">
        <f t="shared" si="192"/>
        <v>0</v>
      </c>
      <c r="QZR20" s="300">
        <f t="shared" si="192"/>
        <v>0</v>
      </c>
      <c r="QZS20" s="300">
        <f t="shared" si="192"/>
        <v>0</v>
      </c>
      <c r="QZT20" s="300">
        <f t="shared" si="192"/>
        <v>0</v>
      </c>
      <c r="QZU20" s="300">
        <f t="shared" si="192"/>
        <v>0</v>
      </c>
      <c r="QZV20" s="300">
        <f t="shared" si="192"/>
        <v>0</v>
      </c>
      <c r="QZW20" s="300">
        <f t="shared" si="192"/>
        <v>0</v>
      </c>
      <c r="QZX20" s="300">
        <f t="shared" si="192"/>
        <v>0</v>
      </c>
      <c r="QZY20" s="300">
        <f t="shared" si="192"/>
        <v>0</v>
      </c>
      <c r="QZZ20" s="300">
        <f t="shared" si="192"/>
        <v>0</v>
      </c>
      <c r="RAA20" s="300">
        <f t="shared" si="192"/>
        <v>0</v>
      </c>
      <c r="RAB20" s="300">
        <f t="shared" si="192"/>
        <v>0</v>
      </c>
      <c r="RAC20" s="300">
        <f t="shared" si="192"/>
        <v>0</v>
      </c>
      <c r="RAD20" s="300">
        <f t="shared" si="192"/>
        <v>0</v>
      </c>
      <c r="RAE20" s="300">
        <f t="shared" si="192"/>
        <v>0</v>
      </c>
      <c r="RAF20" s="300">
        <f t="shared" si="192"/>
        <v>0</v>
      </c>
      <c r="RAG20" s="300">
        <f t="shared" si="192"/>
        <v>0</v>
      </c>
      <c r="RAH20" s="300">
        <f t="shared" si="192"/>
        <v>0</v>
      </c>
      <c r="RAI20" s="300">
        <f t="shared" si="192"/>
        <v>0</v>
      </c>
      <c r="RAJ20" s="300">
        <f t="shared" si="192"/>
        <v>0</v>
      </c>
      <c r="RAK20" s="300">
        <f t="shared" si="192"/>
        <v>0</v>
      </c>
      <c r="RAL20" s="300">
        <f t="shared" si="192"/>
        <v>0</v>
      </c>
      <c r="RAM20" s="300">
        <f t="shared" si="192"/>
        <v>0</v>
      </c>
      <c r="RAN20" s="300">
        <f t="shared" si="192"/>
        <v>0</v>
      </c>
      <c r="RAO20" s="300">
        <f t="shared" si="192"/>
        <v>0</v>
      </c>
      <c r="RAP20" s="300">
        <f t="shared" si="192"/>
        <v>0</v>
      </c>
      <c r="RAQ20" s="300">
        <f t="shared" si="192"/>
        <v>0</v>
      </c>
      <c r="RAR20" s="300">
        <f t="shared" si="192"/>
        <v>0</v>
      </c>
      <c r="RAS20" s="300">
        <f t="shared" si="192"/>
        <v>0</v>
      </c>
      <c r="RAT20" s="300">
        <f t="shared" si="192"/>
        <v>0</v>
      </c>
      <c r="RAU20" s="300">
        <f t="shared" si="192"/>
        <v>0</v>
      </c>
      <c r="RAV20" s="300">
        <f t="shared" si="192"/>
        <v>0</v>
      </c>
      <c r="RAW20" s="300">
        <f t="shared" si="192"/>
        <v>0</v>
      </c>
      <c r="RAX20" s="300">
        <f t="shared" si="192"/>
        <v>0</v>
      </c>
      <c r="RAY20" s="300">
        <f t="shared" si="192"/>
        <v>0</v>
      </c>
      <c r="RAZ20" s="300">
        <f t="shared" si="192"/>
        <v>0</v>
      </c>
      <c r="RBA20" s="300">
        <f t="shared" si="192"/>
        <v>0</v>
      </c>
      <c r="RBB20" s="300">
        <f t="shared" si="192"/>
        <v>0</v>
      </c>
      <c r="RBC20" s="300">
        <f t="shared" si="192"/>
        <v>0</v>
      </c>
      <c r="RBD20" s="300">
        <f t="shared" si="192"/>
        <v>0</v>
      </c>
      <c r="RBE20" s="300">
        <f t="shared" si="192"/>
        <v>0</v>
      </c>
      <c r="RBF20" s="300">
        <f t="shared" si="192"/>
        <v>0</v>
      </c>
      <c r="RBG20" s="300">
        <f t="shared" si="192"/>
        <v>0</v>
      </c>
      <c r="RBH20" s="300">
        <f t="shared" si="192"/>
        <v>0</v>
      </c>
      <c r="RBI20" s="300">
        <f t="shared" si="192"/>
        <v>0</v>
      </c>
      <c r="RBJ20" s="300">
        <f t="shared" si="192"/>
        <v>0</v>
      </c>
      <c r="RBK20" s="300">
        <f t="shared" si="192"/>
        <v>0</v>
      </c>
      <c r="RBL20" s="300">
        <f t="shared" si="192"/>
        <v>0</v>
      </c>
      <c r="RBM20" s="300">
        <f t="shared" si="192"/>
        <v>0</v>
      </c>
      <c r="RBN20" s="300">
        <f t="shared" ref="RBN20:RDY20" si="193" xml:space="preserve"> IF( RBN18 = 1, $F10, 0 )</f>
        <v>0</v>
      </c>
      <c r="RBO20" s="300">
        <f t="shared" si="193"/>
        <v>0</v>
      </c>
      <c r="RBP20" s="300">
        <f t="shared" si="193"/>
        <v>0</v>
      </c>
      <c r="RBQ20" s="300">
        <f t="shared" si="193"/>
        <v>0</v>
      </c>
      <c r="RBR20" s="300">
        <f t="shared" si="193"/>
        <v>0</v>
      </c>
      <c r="RBS20" s="300">
        <f t="shared" si="193"/>
        <v>0</v>
      </c>
      <c r="RBT20" s="300">
        <f t="shared" si="193"/>
        <v>0</v>
      </c>
      <c r="RBU20" s="300">
        <f t="shared" si="193"/>
        <v>0</v>
      </c>
      <c r="RBV20" s="300">
        <f t="shared" si="193"/>
        <v>0</v>
      </c>
      <c r="RBW20" s="300">
        <f t="shared" si="193"/>
        <v>0</v>
      </c>
      <c r="RBX20" s="300">
        <f t="shared" si="193"/>
        <v>0</v>
      </c>
      <c r="RBY20" s="300">
        <f t="shared" si="193"/>
        <v>0</v>
      </c>
      <c r="RBZ20" s="300">
        <f t="shared" si="193"/>
        <v>0</v>
      </c>
      <c r="RCA20" s="300">
        <f t="shared" si="193"/>
        <v>0</v>
      </c>
      <c r="RCB20" s="300">
        <f t="shared" si="193"/>
        <v>0</v>
      </c>
      <c r="RCC20" s="300">
        <f t="shared" si="193"/>
        <v>0</v>
      </c>
      <c r="RCD20" s="300">
        <f t="shared" si="193"/>
        <v>0</v>
      </c>
      <c r="RCE20" s="300">
        <f t="shared" si="193"/>
        <v>0</v>
      </c>
      <c r="RCF20" s="300">
        <f t="shared" si="193"/>
        <v>0</v>
      </c>
      <c r="RCG20" s="300">
        <f t="shared" si="193"/>
        <v>0</v>
      </c>
      <c r="RCH20" s="300">
        <f t="shared" si="193"/>
        <v>0</v>
      </c>
      <c r="RCI20" s="300">
        <f t="shared" si="193"/>
        <v>0</v>
      </c>
      <c r="RCJ20" s="300">
        <f t="shared" si="193"/>
        <v>0</v>
      </c>
      <c r="RCK20" s="300">
        <f t="shared" si="193"/>
        <v>0</v>
      </c>
      <c r="RCL20" s="300">
        <f t="shared" si="193"/>
        <v>0</v>
      </c>
      <c r="RCM20" s="300">
        <f t="shared" si="193"/>
        <v>0</v>
      </c>
      <c r="RCN20" s="300">
        <f t="shared" si="193"/>
        <v>0</v>
      </c>
      <c r="RCO20" s="300">
        <f t="shared" si="193"/>
        <v>0</v>
      </c>
      <c r="RCP20" s="300">
        <f t="shared" si="193"/>
        <v>0</v>
      </c>
      <c r="RCQ20" s="300">
        <f t="shared" si="193"/>
        <v>0</v>
      </c>
      <c r="RCR20" s="300">
        <f t="shared" si="193"/>
        <v>0</v>
      </c>
      <c r="RCS20" s="300">
        <f t="shared" si="193"/>
        <v>0</v>
      </c>
      <c r="RCT20" s="300">
        <f t="shared" si="193"/>
        <v>0</v>
      </c>
      <c r="RCU20" s="300">
        <f t="shared" si="193"/>
        <v>0</v>
      </c>
      <c r="RCV20" s="300">
        <f t="shared" si="193"/>
        <v>0</v>
      </c>
      <c r="RCW20" s="300">
        <f t="shared" si="193"/>
        <v>0</v>
      </c>
      <c r="RCX20" s="300">
        <f t="shared" si="193"/>
        <v>0</v>
      </c>
      <c r="RCY20" s="300">
        <f t="shared" si="193"/>
        <v>0</v>
      </c>
      <c r="RCZ20" s="300">
        <f t="shared" si="193"/>
        <v>0</v>
      </c>
      <c r="RDA20" s="300">
        <f t="shared" si="193"/>
        <v>0</v>
      </c>
      <c r="RDB20" s="300">
        <f t="shared" si="193"/>
        <v>0</v>
      </c>
      <c r="RDC20" s="300">
        <f t="shared" si="193"/>
        <v>0</v>
      </c>
      <c r="RDD20" s="300">
        <f t="shared" si="193"/>
        <v>0</v>
      </c>
      <c r="RDE20" s="300">
        <f t="shared" si="193"/>
        <v>0</v>
      </c>
      <c r="RDF20" s="300">
        <f t="shared" si="193"/>
        <v>0</v>
      </c>
      <c r="RDG20" s="300">
        <f t="shared" si="193"/>
        <v>0</v>
      </c>
      <c r="RDH20" s="300">
        <f t="shared" si="193"/>
        <v>0</v>
      </c>
      <c r="RDI20" s="300">
        <f t="shared" si="193"/>
        <v>0</v>
      </c>
      <c r="RDJ20" s="300">
        <f t="shared" si="193"/>
        <v>0</v>
      </c>
      <c r="RDK20" s="300">
        <f t="shared" si="193"/>
        <v>0</v>
      </c>
      <c r="RDL20" s="300">
        <f t="shared" si="193"/>
        <v>0</v>
      </c>
      <c r="RDM20" s="300">
        <f t="shared" si="193"/>
        <v>0</v>
      </c>
      <c r="RDN20" s="300">
        <f t="shared" si="193"/>
        <v>0</v>
      </c>
      <c r="RDO20" s="300">
        <f t="shared" si="193"/>
        <v>0</v>
      </c>
      <c r="RDP20" s="300">
        <f t="shared" si="193"/>
        <v>0</v>
      </c>
      <c r="RDQ20" s="300">
        <f t="shared" si="193"/>
        <v>0</v>
      </c>
      <c r="RDR20" s="300">
        <f t="shared" si="193"/>
        <v>0</v>
      </c>
      <c r="RDS20" s="300">
        <f t="shared" si="193"/>
        <v>0</v>
      </c>
      <c r="RDT20" s="300">
        <f t="shared" si="193"/>
        <v>0</v>
      </c>
      <c r="RDU20" s="300">
        <f t="shared" si="193"/>
        <v>0</v>
      </c>
      <c r="RDV20" s="300">
        <f t="shared" si="193"/>
        <v>0</v>
      </c>
      <c r="RDW20" s="300">
        <f t="shared" si="193"/>
        <v>0</v>
      </c>
      <c r="RDX20" s="300">
        <f t="shared" si="193"/>
        <v>0</v>
      </c>
      <c r="RDY20" s="300">
        <f t="shared" si="193"/>
        <v>0</v>
      </c>
      <c r="RDZ20" s="300">
        <f t="shared" ref="RDZ20:RGK20" si="194" xml:space="preserve"> IF( RDZ18 = 1, $F10, 0 )</f>
        <v>0</v>
      </c>
      <c r="REA20" s="300">
        <f t="shared" si="194"/>
        <v>0</v>
      </c>
      <c r="REB20" s="300">
        <f t="shared" si="194"/>
        <v>0</v>
      </c>
      <c r="REC20" s="300">
        <f t="shared" si="194"/>
        <v>0</v>
      </c>
      <c r="RED20" s="300">
        <f t="shared" si="194"/>
        <v>0</v>
      </c>
      <c r="REE20" s="300">
        <f t="shared" si="194"/>
        <v>0</v>
      </c>
      <c r="REF20" s="300">
        <f t="shared" si="194"/>
        <v>0</v>
      </c>
      <c r="REG20" s="300">
        <f t="shared" si="194"/>
        <v>0</v>
      </c>
      <c r="REH20" s="300">
        <f t="shared" si="194"/>
        <v>0</v>
      </c>
      <c r="REI20" s="300">
        <f t="shared" si="194"/>
        <v>0</v>
      </c>
      <c r="REJ20" s="300">
        <f t="shared" si="194"/>
        <v>0</v>
      </c>
      <c r="REK20" s="300">
        <f t="shared" si="194"/>
        <v>0</v>
      </c>
      <c r="REL20" s="300">
        <f t="shared" si="194"/>
        <v>0</v>
      </c>
      <c r="REM20" s="300">
        <f t="shared" si="194"/>
        <v>0</v>
      </c>
      <c r="REN20" s="300">
        <f t="shared" si="194"/>
        <v>0</v>
      </c>
      <c r="REO20" s="300">
        <f t="shared" si="194"/>
        <v>0</v>
      </c>
      <c r="REP20" s="300">
        <f t="shared" si="194"/>
        <v>0</v>
      </c>
      <c r="REQ20" s="300">
        <f t="shared" si="194"/>
        <v>0</v>
      </c>
      <c r="RER20" s="300">
        <f t="shared" si="194"/>
        <v>0</v>
      </c>
      <c r="RES20" s="300">
        <f t="shared" si="194"/>
        <v>0</v>
      </c>
      <c r="RET20" s="300">
        <f t="shared" si="194"/>
        <v>0</v>
      </c>
      <c r="REU20" s="300">
        <f t="shared" si="194"/>
        <v>0</v>
      </c>
      <c r="REV20" s="300">
        <f t="shared" si="194"/>
        <v>0</v>
      </c>
      <c r="REW20" s="300">
        <f t="shared" si="194"/>
        <v>0</v>
      </c>
      <c r="REX20" s="300">
        <f t="shared" si="194"/>
        <v>0</v>
      </c>
      <c r="REY20" s="300">
        <f t="shared" si="194"/>
        <v>0</v>
      </c>
      <c r="REZ20" s="300">
        <f t="shared" si="194"/>
        <v>0</v>
      </c>
      <c r="RFA20" s="300">
        <f t="shared" si="194"/>
        <v>0</v>
      </c>
      <c r="RFB20" s="300">
        <f t="shared" si="194"/>
        <v>0</v>
      </c>
      <c r="RFC20" s="300">
        <f t="shared" si="194"/>
        <v>0</v>
      </c>
      <c r="RFD20" s="300">
        <f t="shared" si="194"/>
        <v>0</v>
      </c>
      <c r="RFE20" s="300">
        <f t="shared" si="194"/>
        <v>0</v>
      </c>
      <c r="RFF20" s="300">
        <f t="shared" si="194"/>
        <v>0</v>
      </c>
      <c r="RFG20" s="300">
        <f t="shared" si="194"/>
        <v>0</v>
      </c>
      <c r="RFH20" s="300">
        <f t="shared" si="194"/>
        <v>0</v>
      </c>
      <c r="RFI20" s="300">
        <f t="shared" si="194"/>
        <v>0</v>
      </c>
      <c r="RFJ20" s="300">
        <f t="shared" si="194"/>
        <v>0</v>
      </c>
      <c r="RFK20" s="300">
        <f t="shared" si="194"/>
        <v>0</v>
      </c>
      <c r="RFL20" s="300">
        <f t="shared" si="194"/>
        <v>0</v>
      </c>
      <c r="RFM20" s="300">
        <f t="shared" si="194"/>
        <v>0</v>
      </c>
      <c r="RFN20" s="300">
        <f t="shared" si="194"/>
        <v>0</v>
      </c>
      <c r="RFO20" s="300">
        <f t="shared" si="194"/>
        <v>0</v>
      </c>
      <c r="RFP20" s="300">
        <f t="shared" si="194"/>
        <v>0</v>
      </c>
      <c r="RFQ20" s="300">
        <f t="shared" si="194"/>
        <v>0</v>
      </c>
      <c r="RFR20" s="300">
        <f t="shared" si="194"/>
        <v>0</v>
      </c>
      <c r="RFS20" s="300">
        <f t="shared" si="194"/>
        <v>0</v>
      </c>
      <c r="RFT20" s="300">
        <f t="shared" si="194"/>
        <v>0</v>
      </c>
      <c r="RFU20" s="300">
        <f t="shared" si="194"/>
        <v>0</v>
      </c>
      <c r="RFV20" s="300">
        <f t="shared" si="194"/>
        <v>0</v>
      </c>
      <c r="RFW20" s="300">
        <f t="shared" si="194"/>
        <v>0</v>
      </c>
      <c r="RFX20" s="300">
        <f t="shared" si="194"/>
        <v>0</v>
      </c>
      <c r="RFY20" s="300">
        <f t="shared" si="194"/>
        <v>0</v>
      </c>
      <c r="RFZ20" s="300">
        <f t="shared" si="194"/>
        <v>0</v>
      </c>
      <c r="RGA20" s="300">
        <f t="shared" si="194"/>
        <v>0</v>
      </c>
      <c r="RGB20" s="300">
        <f t="shared" si="194"/>
        <v>0</v>
      </c>
      <c r="RGC20" s="300">
        <f t="shared" si="194"/>
        <v>0</v>
      </c>
      <c r="RGD20" s="300">
        <f t="shared" si="194"/>
        <v>0</v>
      </c>
      <c r="RGE20" s="300">
        <f t="shared" si="194"/>
        <v>0</v>
      </c>
      <c r="RGF20" s="300">
        <f t="shared" si="194"/>
        <v>0</v>
      </c>
      <c r="RGG20" s="300">
        <f t="shared" si="194"/>
        <v>0</v>
      </c>
      <c r="RGH20" s="300">
        <f t="shared" si="194"/>
        <v>0</v>
      </c>
      <c r="RGI20" s="300">
        <f t="shared" si="194"/>
        <v>0</v>
      </c>
      <c r="RGJ20" s="300">
        <f t="shared" si="194"/>
        <v>0</v>
      </c>
      <c r="RGK20" s="300">
        <f t="shared" si="194"/>
        <v>0</v>
      </c>
      <c r="RGL20" s="300">
        <f t="shared" ref="RGL20:RIW20" si="195" xml:space="preserve"> IF( RGL18 = 1, $F10, 0 )</f>
        <v>0</v>
      </c>
      <c r="RGM20" s="300">
        <f t="shared" si="195"/>
        <v>0</v>
      </c>
      <c r="RGN20" s="300">
        <f t="shared" si="195"/>
        <v>0</v>
      </c>
      <c r="RGO20" s="300">
        <f t="shared" si="195"/>
        <v>0</v>
      </c>
      <c r="RGP20" s="300">
        <f t="shared" si="195"/>
        <v>0</v>
      </c>
      <c r="RGQ20" s="300">
        <f t="shared" si="195"/>
        <v>0</v>
      </c>
      <c r="RGR20" s="300">
        <f t="shared" si="195"/>
        <v>0</v>
      </c>
      <c r="RGS20" s="300">
        <f t="shared" si="195"/>
        <v>0</v>
      </c>
      <c r="RGT20" s="300">
        <f t="shared" si="195"/>
        <v>0</v>
      </c>
      <c r="RGU20" s="300">
        <f t="shared" si="195"/>
        <v>0</v>
      </c>
      <c r="RGV20" s="300">
        <f t="shared" si="195"/>
        <v>0</v>
      </c>
      <c r="RGW20" s="300">
        <f t="shared" si="195"/>
        <v>0</v>
      </c>
      <c r="RGX20" s="300">
        <f t="shared" si="195"/>
        <v>0</v>
      </c>
      <c r="RGY20" s="300">
        <f t="shared" si="195"/>
        <v>0</v>
      </c>
      <c r="RGZ20" s="300">
        <f t="shared" si="195"/>
        <v>0</v>
      </c>
      <c r="RHA20" s="300">
        <f t="shared" si="195"/>
        <v>0</v>
      </c>
      <c r="RHB20" s="300">
        <f t="shared" si="195"/>
        <v>0</v>
      </c>
      <c r="RHC20" s="300">
        <f t="shared" si="195"/>
        <v>0</v>
      </c>
      <c r="RHD20" s="300">
        <f t="shared" si="195"/>
        <v>0</v>
      </c>
      <c r="RHE20" s="300">
        <f t="shared" si="195"/>
        <v>0</v>
      </c>
      <c r="RHF20" s="300">
        <f t="shared" si="195"/>
        <v>0</v>
      </c>
      <c r="RHG20" s="300">
        <f t="shared" si="195"/>
        <v>0</v>
      </c>
      <c r="RHH20" s="300">
        <f t="shared" si="195"/>
        <v>0</v>
      </c>
      <c r="RHI20" s="300">
        <f t="shared" si="195"/>
        <v>0</v>
      </c>
      <c r="RHJ20" s="300">
        <f t="shared" si="195"/>
        <v>0</v>
      </c>
      <c r="RHK20" s="300">
        <f t="shared" si="195"/>
        <v>0</v>
      </c>
      <c r="RHL20" s="300">
        <f t="shared" si="195"/>
        <v>0</v>
      </c>
      <c r="RHM20" s="300">
        <f t="shared" si="195"/>
        <v>0</v>
      </c>
      <c r="RHN20" s="300">
        <f t="shared" si="195"/>
        <v>0</v>
      </c>
      <c r="RHO20" s="300">
        <f t="shared" si="195"/>
        <v>0</v>
      </c>
      <c r="RHP20" s="300">
        <f t="shared" si="195"/>
        <v>0</v>
      </c>
      <c r="RHQ20" s="300">
        <f t="shared" si="195"/>
        <v>0</v>
      </c>
      <c r="RHR20" s="300">
        <f t="shared" si="195"/>
        <v>0</v>
      </c>
      <c r="RHS20" s="300">
        <f t="shared" si="195"/>
        <v>0</v>
      </c>
      <c r="RHT20" s="300">
        <f t="shared" si="195"/>
        <v>0</v>
      </c>
      <c r="RHU20" s="300">
        <f t="shared" si="195"/>
        <v>0</v>
      </c>
      <c r="RHV20" s="300">
        <f t="shared" si="195"/>
        <v>0</v>
      </c>
      <c r="RHW20" s="300">
        <f t="shared" si="195"/>
        <v>0</v>
      </c>
      <c r="RHX20" s="300">
        <f t="shared" si="195"/>
        <v>0</v>
      </c>
      <c r="RHY20" s="300">
        <f t="shared" si="195"/>
        <v>0</v>
      </c>
      <c r="RHZ20" s="300">
        <f t="shared" si="195"/>
        <v>0</v>
      </c>
      <c r="RIA20" s="300">
        <f t="shared" si="195"/>
        <v>0</v>
      </c>
      <c r="RIB20" s="300">
        <f t="shared" si="195"/>
        <v>0</v>
      </c>
      <c r="RIC20" s="300">
        <f t="shared" si="195"/>
        <v>0</v>
      </c>
      <c r="RID20" s="300">
        <f t="shared" si="195"/>
        <v>0</v>
      </c>
      <c r="RIE20" s="300">
        <f t="shared" si="195"/>
        <v>0</v>
      </c>
      <c r="RIF20" s="300">
        <f t="shared" si="195"/>
        <v>0</v>
      </c>
      <c r="RIG20" s="300">
        <f t="shared" si="195"/>
        <v>0</v>
      </c>
      <c r="RIH20" s="300">
        <f t="shared" si="195"/>
        <v>0</v>
      </c>
      <c r="RII20" s="300">
        <f t="shared" si="195"/>
        <v>0</v>
      </c>
      <c r="RIJ20" s="300">
        <f t="shared" si="195"/>
        <v>0</v>
      </c>
      <c r="RIK20" s="300">
        <f t="shared" si="195"/>
        <v>0</v>
      </c>
      <c r="RIL20" s="300">
        <f t="shared" si="195"/>
        <v>0</v>
      </c>
      <c r="RIM20" s="300">
        <f t="shared" si="195"/>
        <v>0</v>
      </c>
      <c r="RIN20" s="300">
        <f t="shared" si="195"/>
        <v>0</v>
      </c>
      <c r="RIO20" s="300">
        <f t="shared" si="195"/>
        <v>0</v>
      </c>
      <c r="RIP20" s="300">
        <f t="shared" si="195"/>
        <v>0</v>
      </c>
      <c r="RIQ20" s="300">
        <f t="shared" si="195"/>
        <v>0</v>
      </c>
      <c r="RIR20" s="300">
        <f t="shared" si="195"/>
        <v>0</v>
      </c>
      <c r="RIS20" s="300">
        <f t="shared" si="195"/>
        <v>0</v>
      </c>
      <c r="RIT20" s="300">
        <f t="shared" si="195"/>
        <v>0</v>
      </c>
      <c r="RIU20" s="300">
        <f t="shared" si="195"/>
        <v>0</v>
      </c>
      <c r="RIV20" s="300">
        <f t="shared" si="195"/>
        <v>0</v>
      </c>
      <c r="RIW20" s="300">
        <f t="shared" si="195"/>
        <v>0</v>
      </c>
      <c r="RIX20" s="300">
        <f t="shared" ref="RIX20:RLI20" si="196" xml:space="preserve"> IF( RIX18 = 1, $F10, 0 )</f>
        <v>0</v>
      </c>
      <c r="RIY20" s="300">
        <f t="shared" si="196"/>
        <v>0</v>
      </c>
      <c r="RIZ20" s="300">
        <f t="shared" si="196"/>
        <v>0</v>
      </c>
      <c r="RJA20" s="300">
        <f t="shared" si="196"/>
        <v>0</v>
      </c>
      <c r="RJB20" s="300">
        <f t="shared" si="196"/>
        <v>0</v>
      </c>
      <c r="RJC20" s="300">
        <f t="shared" si="196"/>
        <v>0</v>
      </c>
      <c r="RJD20" s="300">
        <f t="shared" si="196"/>
        <v>0</v>
      </c>
      <c r="RJE20" s="300">
        <f t="shared" si="196"/>
        <v>0</v>
      </c>
      <c r="RJF20" s="300">
        <f t="shared" si="196"/>
        <v>0</v>
      </c>
      <c r="RJG20" s="300">
        <f t="shared" si="196"/>
        <v>0</v>
      </c>
      <c r="RJH20" s="300">
        <f t="shared" si="196"/>
        <v>0</v>
      </c>
      <c r="RJI20" s="300">
        <f t="shared" si="196"/>
        <v>0</v>
      </c>
      <c r="RJJ20" s="300">
        <f t="shared" si="196"/>
        <v>0</v>
      </c>
      <c r="RJK20" s="300">
        <f t="shared" si="196"/>
        <v>0</v>
      </c>
      <c r="RJL20" s="300">
        <f t="shared" si="196"/>
        <v>0</v>
      </c>
      <c r="RJM20" s="300">
        <f t="shared" si="196"/>
        <v>0</v>
      </c>
      <c r="RJN20" s="300">
        <f t="shared" si="196"/>
        <v>0</v>
      </c>
      <c r="RJO20" s="300">
        <f t="shared" si="196"/>
        <v>0</v>
      </c>
      <c r="RJP20" s="300">
        <f t="shared" si="196"/>
        <v>0</v>
      </c>
      <c r="RJQ20" s="300">
        <f t="shared" si="196"/>
        <v>0</v>
      </c>
      <c r="RJR20" s="300">
        <f t="shared" si="196"/>
        <v>0</v>
      </c>
      <c r="RJS20" s="300">
        <f t="shared" si="196"/>
        <v>0</v>
      </c>
      <c r="RJT20" s="300">
        <f t="shared" si="196"/>
        <v>0</v>
      </c>
      <c r="RJU20" s="300">
        <f t="shared" si="196"/>
        <v>0</v>
      </c>
      <c r="RJV20" s="300">
        <f t="shared" si="196"/>
        <v>0</v>
      </c>
      <c r="RJW20" s="300">
        <f t="shared" si="196"/>
        <v>0</v>
      </c>
      <c r="RJX20" s="300">
        <f t="shared" si="196"/>
        <v>0</v>
      </c>
      <c r="RJY20" s="300">
        <f t="shared" si="196"/>
        <v>0</v>
      </c>
      <c r="RJZ20" s="300">
        <f t="shared" si="196"/>
        <v>0</v>
      </c>
      <c r="RKA20" s="300">
        <f t="shared" si="196"/>
        <v>0</v>
      </c>
      <c r="RKB20" s="300">
        <f t="shared" si="196"/>
        <v>0</v>
      </c>
      <c r="RKC20" s="300">
        <f t="shared" si="196"/>
        <v>0</v>
      </c>
      <c r="RKD20" s="300">
        <f t="shared" si="196"/>
        <v>0</v>
      </c>
      <c r="RKE20" s="300">
        <f t="shared" si="196"/>
        <v>0</v>
      </c>
      <c r="RKF20" s="300">
        <f t="shared" si="196"/>
        <v>0</v>
      </c>
      <c r="RKG20" s="300">
        <f t="shared" si="196"/>
        <v>0</v>
      </c>
      <c r="RKH20" s="300">
        <f t="shared" si="196"/>
        <v>0</v>
      </c>
      <c r="RKI20" s="300">
        <f t="shared" si="196"/>
        <v>0</v>
      </c>
      <c r="RKJ20" s="300">
        <f t="shared" si="196"/>
        <v>0</v>
      </c>
      <c r="RKK20" s="300">
        <f t="shared" si="196"/>
        <v>0</v>
      </c>
      <c r="RKL20" s="300">
        <f t="shared" si="196"/>
        <v>0</v>
      </c>
      <c r="RKM20" s="300">
        <f t="shared" si="196"/>
        <v>0</v>
      </c>
      <c r="RKN20" s="300">
        <f t="shared" si="196"/>
        <v>0</v>
      </c>
      <c r="RKO20" s="300">
        <f t="shared" si="196"/>
        <v>0</v>
      </c>
      <c r="RKP20" s="300">
        <f t="shared" si="196"/>
        <v>0</v>
      </c>
      <c r="RKQ20" s="300">
        <f t="shared" si="196"/>
        <v>0</v>
      </c>
      <c r="RKR20" s="300">
        <f t="shared" si="196"/>
        <v>0</v>
      </c>
      <c r="RKS20" s="300">
        <f t="shared" si="196"/>
        <v>0</v>
      </c>
      <c r="RKT20" s="300">
        <f t="shared" si="196"/>
        <v>0</v>
      </c>
      <c r="RKU20" s="300">
        <f t="shared" si="196"/>
        <v>0</v>
      </c>
      <c r="RKV20" s="300">
        <f t="shared" si="196"/>
        <v>0</v>
      </c>
      <c r="RKW20" s="300">
        <f t="shared" si="196"/>
        <v>0</v>
      </c>
      <c r="RKX20" s="300">
        <f t="shared" si="196"/>
        <v>0</v>
      </c>
      <c r="RKY20" s="300">
        <f t="shared" si="196"/>
        <v>0</v>
      </c>
      <c r="RKZ20" s="300">
        <f t="shared" si="196"/>
        <v>0</v>
      </c>
      <c r="RLA20" s="300">
        <f t="shared" si="196"/>
        <v>0</v>
      </c>
      <c r="RLB20" s="300">
        <f t="shared" si="196"/>
        <v>0</v>
      </c>
      <c r="RLC20" s="300">
        <f t="shared" si="196"/>
        <v>0</v>
      </c>
      <c r="RLD20" s="300">
        <f t="shared" si="196"/>
        <v>0</v>
      </c>
      <c r="RLE20" s="300">
        <f t="shared" si="196"/>
        <v>0</v>
      </c>
      <c r="RLF20" s="300">
        <f t="shared" si="196"/>
        <v>0</v>
      </c>
      <c r="RLG20" s="300">
        <f t="shared" si="196"/>
        <v>0</v>
      </c>
      <c r="RLH20" s="300">
        <f t="shared" si="196"/>
        <v>0</v>
      </c>
      <c r="RLI20" s="300">
        <f t="shared" si="196"/>
        <v>0</v>
      </c>
      <c r="RLJ20" s="300">
        <f t="shared" ref="RLJ20:RNU20" si="197" xml:space="preserve"> IF( RLJ18 = 1, $F10, 0 )</f>
        <v>0</v>
      </c>
      <c r="RLK20" s="300">
        <f t="shared" si="197"/>
        <v>0</v>
      </c>
      <c r="RLL20" s="300">
        <f t="shared" si="197"/>
        <v>0</v>
      </c>
      <c r="RLM20" s="300">
        <f t="shared" si="197"/>
        <v>0</v>
      </c>
      <c r="RLN20" s="300">
        <f t="shared" si="197"/>
        <v>0</v>
      </c>
      <c r="RLO20" s="300">
        <f t="shared" si="197"/>
        <v>0</v>
      </c>
      <c r="RLP20" s="300">
        <f t="shared" si="197"/>
        <v>0</v>
      </c>
      <c r="RLQ20" s="300">
        <f t="shared" si="197"/>
        <v>0</v>
      </c>
      <c r="RLR20" s="300">
        <f t="shared" si="197"/>
        <v>0</v>
      </c>
      <c r="RLS20" s="300">
        <f t="shared" si="197"/>
        <v>0</v>
      </c>
      <c r="RLT20" s="300">
        <f t="shared" si="197"/>
        <v>0</v>
      </c>
      <c r="RLU20" s="300">
        <f t="shared" si="197"/>
        <v>0</v>
      </c>
      <c r="RLV20" s="300">
        <f t="shared" si="197"/>
        <v>0</v>
      </c>
      <c r="RLW20" s="300">
        <f t="shared" si="197"/>
        <v>0</v>
      </c>
      <c r="RLX20" s="300">
        <f t="shared" si="197"/>
        <v>0</v>
      </c>
      <c r="RLY20" s="300">
        <f t="shared" si="197"/>
        <v>0</v>
      </c>
      <c r="RLZ20" s="300">
        <f t="shared" si="197"/>
        <v>0</v>
      </c>
      <c r="RMA20" s="300">
        <f t="shared" si="197"/>
        <v>0</v>
      </c>
      <c r="RMB20" s="300">
        <f t="shared" si="197"/>
        <v>0</v>
      </c>
      <c r="RMC20" s="300">
        <f t="shared" si="197"/>
        <v>0</v>
      </c>
      <c r="RMD20" s="300">
        <f t="shared" si="197"/>
        <v>0</v>
      </c>
      <c r="RME20" s="300">
        <f t="shared" si="197"/>
        <v>0</v>
      </c>
      <c r="RMF20" s="300">
        <f t="shared" si="197"/>
        <v>0</v>
      </c>
      <c r="RMG20" s="300">
        <f t="shared" si="197"/>
        <v>0</v>
      </c>
      <c r="RMH20" s="300">
        <f t="shared" si="197"/>
        <v>0</v>
      </c>
      <c r="RMI20" s="300">
        <f t="shared" si="197"/>
        <v>0</v>
      </c>
      <c r="RMJ20" s="300">
        <f t="shared" si="197"/>
        <v>0</v>
      </c>
      <c r="RMK20" s="300">
        <f t="shared" si="197"/>
        <v>0</v>
      </c>
      <c r="RML20" s="300">
        <f t="shared" si="197"/>
        <v>0</v>
      </c>
      <c r="RMM20" s="300">
        <f t="shared" si="197"/>
        <v>0</v>
      </c>
      <c r="RMN20" s="300">
        <f t="shared" si="197"/>
        <v>0</v>
      </c>
      <c r="RMO20" s="300">
        <f t="shared" si="197"/>
        <v>0</v>
      </c>
      <c r="RMP20" s="300">
        <f t="shared" si="197"/>
        <v>0</v>
      </c>
      <c r="RMQ20" s="300">
        <f t="shared" si="197"/>
        <v>0</v>
      </c>
      <c r="RMR20" s="300">
        <f t="shared" si="197"/>
        <v>0</v>
      </c>
      <c r="RMS20" s="300">
        <f t="shared" si="197"/>
        <v>0</v>
      </c>
      <c r="RMT20" s="300">
        <f t="shared" si="197"/>
        <v>0</v>
      </c>
      <c r="RMU20" s="300">
        <f t="shared" si="197"/>
        <v>0</v>
      </c>
      <c r="RMV20" s="300">
        <f t="shared" si="197"/>
        <v>0</v>
      </c>
      <c r="RMW20" s="300">
        <f t="shared" si="197"/>
        <v>0</v>
      </c>
      <c r="RMX20" s="300">
        <f t="shared" si="197"/>
        <v>0</v>
      </c>
      <c r="RMY20" s="300">
        <f t="shared" si="197"/>
        <v>0</v>
      </c>
      <c r="RMZ20" s="300">
        <f t="shared" si="197"/>
        <v>0</v>
      </c>
      <c r="RNA20" s="300">
        <f t="shared" si="197"/>
        <v>0</v>
      </c>
      <c r="RNB20" s="300">
        <f t="shared" si="197"/>
        <v>0</v>
      </c>
      <c r="RNC20" s="300">
        <f t="shared" si="197"/>
        <v>0</v>
      </c>
      <c r="RND20" s="300">
        <f t="shared" si="197"/>
        <v>0</v>
      </c>
      <c r="RNE20" s="300">
        <f t="shared" si="197"/>
        <v>0</v>
      </c>
      <c r="RNF20" s="300">
        <f t="shared" si="197"/>
        <v>0</v>
      </c>
      <c r="RNG20" s="300">
        <f t="shared" si="197"/>
        <v>0</v>
      </c>
      <c r="RNH20" s="300">
        <f t="shared" si="197"/>
        <v>0</v>
      </c>
      <c r="RNI20" s="300">
        <f t="shared" si="197"/>
        <v>0</v>
      </c>
      <c r="RNJ20" s="300">
        <f t="shared" si="197"/>
        <v>0</v>
      </c>
      <c r="RNK20" s="300">
        <f t="shared" si="197"/>
        <v>0</v>
      </c>
      <c r="RNL20" s="300">
        <f t="shared" si="197"/>
        <v>0</v>
      </c>
      <c r="RNM20" s="300">
        <f t="shared" si="197"/>
        <v>0</v>
      </c>
      <c r="RNN20" s="300">
        <f t="shared" si="197"/>
        <v>0</v>
      </c>
      <c r="RNO20" s="300">
        <f t="shared" si="197"/>
        <v>0</v>
      </c>
      <c r="RNP20" s="300">
        <f t="shared" si="197"/>
        <v>0</v>
      </c>
      <c r="RNQ20" s="300">
        <f t="shared" si="197"/>
        <v>0</v>
      </c>
      <c r="RNR20" s="300">
        <f t="shared" si="197"/>
        <v>0</v>
      </c>
      <c r="RNS20" s="300">
        <f t="shared" si="197"/>
        <v>0</v>
      </c>
      <c r="RNT20" s="300">
        <f t="shared" si="197"/>
        <v>0</v>
      </c>
      <c r="RNU20" s="300">
        <f t="shared" si="197"/>
        <v>0</v>
      </c>
      <c r="RNV20" s="300">
        <f t="shared" ref="RNV20:RQG20" si="198" xml:space="preserve"> IF( RNV18 = 1, $F10, 0 )</f>
        <v>0</v>
      </c>
      <c r="RNW20" s="300">
        <f t="shared" si="198"/>
        <v>0</v>
      </c>
      <c r="RNX20" s="300">
        <f t="shared" si="198"/>
        <v>0</v>
      </c>
      <c r="RNY20" s="300">
        <f t="shared" si="198"/>
        <v>0</v>
      </c>
      <c r="RNZ20" s="300">
        <f t="shared" si="198"/>
        <v>0</v>
      </c>
      <c r="ROA20" s="300">
        <f t="shared" si="198"/>
        <v>0</v>
      </c>
      <c r="ROB20" s="300">
        <f t="shared" si="198"/>
        <v>0</v>
      </c>
      <c r="ROC20" s="300">
        <f t="shared" si="198"/>
        <v>0</v>
      </c>
      <c r="ROD20" s="300">
        <f t="shared" si="198"/>
        <v>0</v>
      </c>
      <c r="ROE20" s="300">
        <f t="shared" si="198"/>
        <v>0</v>
      </c>
      <c r="ROF20" s="300">
        <f t="shared" si="198"/>
        <v>0</v>
      </c>
      <c r="ROG20" s="300">
        <f t="shared" si="198"/>
        <v>0</v>
      </c>
      <c r="ROH20" s="300">
        <f t="shared" si="198"/>
        <v>0</v>
      </c>
      <c r="ROI20" s="300">
        <f t="shared" si="198"/>
        <v>0</v>
      </c>
      <c r="ROJ20" s="300">
        <f t="shared" si="198"/>
        <v>0</v>
      </c>
      <c r="ROK20" s="300">
        <f t="shared" si="198"/>
        <v>0</v>
      </c>
      <c r="ROL20" s="300">
        <f t="shared" si="198"/>
        <v>0</v>
      </c>
      <c r="ROM20" s="300">
        <f t="shared" si="198"/>
        <v>0</v>
      </c>
      <c r="RON20" s="300">
        <f t="shared" si="198"/>
        <v>0</v>
      </c>
      <c r="ROO20" s="300">
        <f t="shared" si="198"/>
        <v>0</v>
      </c>
      <c r="ROP20" s="300">
        <f t="shared" si="198"/>
        <v>0</v>
      </c>
      <c r="ROQ20" s="300">
        <f t="shared" si="198"/>
        <v>0</v>
      </c>
      <c r="ROR20" s="300">
        <f t="shared" si="198"/>
        <v>0</v>
      </c>
      <c r="ROS20" s="300">
        <f t="shared" si="198"/>
        <v>0</v>
      </c>
      <c r="ROT20" s="300">
        <f t="shared" si="198"/>
        <v>0</v>
      </c>
      <c r="ROU20" s="300">
        <f t="shared" si="198"/>
        <v>0</v>
      </c>
      <c r="ROV20" s="300">
        <f t="shared" si="198"/>
        <v>0</v>
      </c>
      <c r="ROW20" s="300">
        <f t="shared" si="198"/>
        <v>0</v>
      </c>
      <c r="ROX20" s="300">
        <f t="shared" si="198"/>
        <v>0</v>
      </c>
      <c r="ROY20" s="300">
        <f t="shared" si="198"/>
        <v>0</v>
      </c>
      <c r="ROZ20" s="300">
        <f t="shared" si="198"/>
        <v>0</v>
      </c>
      <c r="RPA20" s="300">
        <f t="shared" si="198"/>
        <v>0</v>
      </c>
      <c r="RPB20" s="300">
        <f t="shared" si="198"/>
        <v>0</v>
      </c>
      <c r="RPC20" s="300">
        <f t="shared" si="198"/>
        <v>0</v>
      </c>
      <c r="RPD20" s="300">
        <f t="shared" si="198"/>
        <v>0</v>
      </c>
      <c r="RPE20" s="300">
        <f t="shared" si="198"/>
        <v>0</v>
      </c>
      <c r="RPF20" s="300">
        <f t="shared" si="198"/>
        <v>0</v>
      </c>
      <c r="RPG20" s="300">
        <f t="shared" si="198"/>
        <v>0</v>
      </c>
      <c r="RPH20" s="300">
        <f t="shared" si="198"/>
        <v>0</v>
      </c>
      <c r="RPI20" s="300">
        <f t="shared" si="198"/>
        <v>0</v>
      </c>
      <c r="RPJ20" s="300">
        <f t="shared" si="198"/>
        <v>0</v>
      </c>
      <c r="RPK20" s="300">
        <f t="shared" si="198"/>
        <v>0</v>
      </c>
      <c r="RPL20" s="300">
        <f t="shared" si="198"/>
        <v>0</v>
      </c>
      <c r="RPM20" s="300">
        <f t="shared" si="198"/>
        <v>0</v>
      </c>
      <c r="RPN20" s="300">
        <f t="shared" si="198"/>
        <v>0</v>
      </c>
      <c r="RPO20" s="300">
        <f t="shared" si="198"/>
        <v>0</v>
      </c>
      <c r="RPP20" s="300">
        <f t="shared" si="198"/>
        <v>0</v>
      </c>
      <c r="RPQ20" s="300">
        <f t="shared" si="198"/>
        <v>0</v>
      </c>
      <c r="RPR20" s="300">
        <f t="shared" si="198"/>
        <v>0</v>
      </c>
      <c r="RPS20" s="300">
        <f t="shared" si="198"/>
        <v>0</v>
      </c>
      <c r="RPT20" s="300">
        <f t="shared" si="198"/>
        <v>0</v>
      </c>
      <c r="RPU20" s="300">
        <f t="shared" si="198"/>
        <v>0</v>
      </c>
      <c r="RPV20" s="300">
        <f t="shared" si="198"/>
        <v>0</v>
      </c>
      <c r="RPW20" s="300">
        <f t="shared" si="198"/>
        <v>0</v>
      </c>
      <c r="RPX20" s="300">
        <f t="shared" si="198"/>
        <v>0</v>
      </c>
      <c r="RPY20" s="300">
        <f t="shared" si="198"/>
        <v>0</v>
      </c>
      <c r="RPZ20" s="300">
        <f t="shared" si="198"/>
        <v>0</v>
      </c>
      <c r="RQA20" s="300">
        <f t="shared" si="198"/>
        <v>0</v>
      </c>
      <c r="RQB20" s="300">
        <f t="shared" si="198"/>
        <v>0</v>
      </c>
      <c r="RQC20" s="300">
        <f t="shared" si="198"/>
        <v>0</v>
      </c>
      <c r="RQD20" s="300">
        <f t="shared" si="198"/>
        <v>0</v>
      </c>
      <c r="RQE20" s="300">
        <f t="shared" si="198"/>
        <v>0</v>
      </c>
      <c r="RQF20" s="300">
        <f t="shared" si="198"/>
        <v>0</v>
      </c>
      <c r="RQG20" s="300">
        <f t="shared" si="198"/>
        <v>0</v>
      </c>
      <c r="RQH20" s="300">
        <f t="shared" ref="RQH20:RSS20" si="199" xml:space="preserve"> IF( RQH18 = 1, $F10, 0 )</f>
        <v>0</v>
      </c>
      <c r="RQI20" s="300">
        <f t="shared" si="199"/>
        <v>0</v>
      </c>
      <c r="RQJ20" s="300">
        <f t="shared" si="199"/>
        <v>0</v>
      </c>
      <c r="RQK20" s="300">
        <f t="shared" si="199"/>
        <v>0</v>
      </c>
      <c r="RQL20" s="300">
        <f t="shared" si="199"/>
        <v>0</v>
      </c>
      <c r="RQM20" s="300">
        <f t="shared" si="199"/>
        <v>0</v>
      </c>
      <c r="RQN20" s="300">
        <f t="shared" si="199"/>
        <v>0</v>
      </c>
      <c r="RQO20" s="300">
        <f t="shared" si="199"/>
        <v>0</v>
      </c>
      <c r="RQP20" s="300">
        <f t="shared" si="199"/>
        <v>0</v>
      </c>
      <c r="RQQ20" s="300">
        <f t="shared" si="199"/>
        <v>0</v>
      </c>
      <c r="RQR20" s="300">
        <f t="shared" si="199"/>
        <v>0</v>
      </c>
      <c r="RQS20" s="300">
        <f t="shared" si="199"/>
        <v>0</v>
      </c>
      <c r="RQT20" s="300">
        <f t="shared" si="199"/>
        <v>0</v>
      </c>
      <c r="RQU20" s="300">
        <f t="shared" si="199"/>
        <v>0</v>
      </c>
      <c r="RQV20" s="300">
        <f t="shared" si="199"/>
        <v>0</v>
      </c>
      <c r="RQW20" s="300">
        <f t="shared" si="199"/>
        <v>0</v>
      </c>
      <c r="RQX20" s="300">
        <f t="shared" si="199"/>
        <v>0</v>
      </c>
      <c r="RQY20" s="300">
        <f t="shared" si="199"/>
        <v>0</v>
      </c>
      <c r="RQZ20" s="300">
        <f t="shared" si="199"/>
        <v>0</v>
      </c>
      <c r="RRA20" s="300">
        <f t="shared" si="199"/>
        <v>0</v>
      </c>
      <c r="RRB20" s="300">
        <f t="shared" si="199"/>
        <v>0</v>
      </c>
      <c r="RRC20" s="300">
        <f t="shared" si="199"/>
        <v>0</v>
      </c>
      <c r="RRD20" s="300">
        <f t="shared" si="199"/>
        <v>0</v>
      </c>
      <c r="RRE20" s="300">
        <f t="shared" si="199"/>
        <v>0</v>
      </c>
      <c r="RRF20" s="300">
        <f t="shared" si="199"/>
        <v>0</v>
      </c>
      <c r="RRG20" s="300">
        <f t="shared" si="199"/>
        <v>0</v>
      </c>
      <c r="RRH20" s="300">
        <f t="shared" si="199"/>
        <v>0</v>
      </c>
      <c r="RRI20" s="300">
        <f t="shared" si="199"/>
        <v>0</v>
      </c>
      <c r="RRJ20" s="300">
        <f t="shared" si="199"/>
        <v>0</v>
      </c>
      <c r="RRK20" s="300">
        <f t="shared" si="199"/>
        <v>0</v>
      </c>
      <c r="RRL20" s="300">
        <f t="shared" si="199"/>
        <v>0</v>
      </c>
      <c r="RRM20" s="300">
        <f t="shared" si="199"/>
        <v>0</v>
      </c>
      <c r="RRN20" s="300">
        <f t="shared" si="199"/>
        <v>0</v>
      </c>
      <c r="RRO20" s="300">
        <f t="shared" si="199"/>
        <v>0</v>
      </c>
      <c r="RRP20" s="300">
        <f t="shared" si="199"/>
        <v>0</v>
      </c>
      <c r="RRQ20" s="300">
        <f t="shared" si="199"/>
        <v>0</v>
      </c>
      <c r="RRR20" s="300">
        <f t="shared" si="199"/>
        <v>0</v>
      </c>
      <c r="RRS20" s="300">
        <f t="shared" si="199"/>
        <v>0</v>
      </c>
      <c r="RRT20" s="300">
        <f t="shared" si="199"/>
        <v>0</v>
      </c>
      <c r="RRU20" s="300">
        <f t="shared" si="199"/>
        <v>0</v>
      </c>
      <c r="RRV20" s="300">
        <f t="shared" si="199"/>
        <v>0</v>
      </c>
      <c r="RRW20" s="300">
        <f t="shared" si="199"/>
        <v>0</v>
      </c>
      <c r="RRX20" s="300">
        <f t="shared" si="199"/>
        <v>0</v>
      </c>
      <c r="RRY20" s="300">
        <f t="shared" si="199"/>
        <v>0</v>
      </c>
      <c r="RRZ20" s="300">
        <f t="shared" si="199"/>
        <v>0</v>
      </c>
      <c r="RSA20" s="300">
        <f t="shared" si="199"/>
        <v>0</v>
      </c>
      <c r="RSB20" s="300">
        <f t="shared" si="199"/>
        <v>0</v>
      </c>
      <c r="RSC20" s="300">
        <f t="shared" si="199"/>
        <v>0</v>
      </c>
      <c r="RSD20" s="300">
        <f t="shared" si="199"/>
        <v>0</v>
      </c>
      <c r="RSE20" s="300">
        <f t="shared" si="199"/>
        <v>0</v>
      </c>
      <c r="RSF20" s="300">
        <f t="shared" si="199"/>
        <v>0</v>
      </c>
      <c r="RSG20" s="300">
        <f t="shared" si="199"/>
        <v>0</v>
      </c>
      <c r="RSH20" s="300">
        <f t="shared" si="199"/>
        <v>0</v>
      </c>
      <c r="RSI20" s="300">
        <f t="shared" si="199"/>
        <v>0</v>
      </c>
      <c r="RSJ20" s="300">
        <f t="shared" si="199"/>
        <v>0</v>
      </c>
      <c r="RSK20" s="300">
        <f t="shared" si="199"/>
        <v>0</v>
      </c>
      <c r="RSL20" s="300">
        <f t="shared" si="199"/>
        <v>0</v>
      </c>
      <c r="RSM20" s="300">
        <f t="shared" si="199"/>
        <v>0</v>
      </c>
      <c r="RSN20" s="300">
        <f t="shared" si="199"/>
        <v>0</v>
      </c>
      <c r="RSO20" s="300">
        <f t="shared" si="199"/>
        <v>0</v>
      </c>
      <c r="RSP20" s="300">
        <f t="shared" si="199"/>
        <v>0</v>
      </c>
      <c r="RSQ20" s="300">
        <f t="shared" si="199"/>
        <v>0</v>
      </c>
      <c r="RSR20" s="300">
        <f t="shared" si="199"/>
        <v>0</v>
      </c>
      <c r="RSS20" s="300">
        <f t="shared" si="199"/>
        <v>0</v>
      </c>
      <c r="RST20" s="300">
        <f t="shared" ref="RST20:RVE20" si="200" xml:space="preserve"> IF( RST18 = 1, $F10, 0 )</f>
        <v>0</v>
      </c>
      <c r="RSU20" s="300">
        <f t="shared" si="200"/>
        <v>0</v>
      </c>
      <c r="RSV20" s="300">
        <f t="shared" si="200"/>
        <v>0</v>
      </c>
      <c r="RSW20" s="300">
        <f t="shared" si="200"/>
        <v>0</v>
      </c>
      <c r="RSX20" s="300">
        <f t="shared" si="200"/>
        <v>0</v>
      </c>
      <c r="RSY20" s="300">
        <f t="shared" si="200"/>
        <v>0</v>
      </c>
      <c r="RSZ20" s="300">
        <f t="shared" si="200"/>
        <v>0</v>
      </c>
      <c r="RTA20" s="300">
        <f t="shared" si="200"/>
        <v>0</v>
      </c>
      <c r="RTB20" s="300">
        <f t="shared" si="200"/>
        <v>0</v>
      </c>
      <c r="RTC20" s="300">
        <f t="shared" si="200"/>
        <v>0</v>
      </c>
      <c r="RTD20" s="300">
        <f t="shared" si="200"/>
        <v>0</v>
      </c>
      <c r="RTE20" s="300">
        <f t="shared" si="200"/>
        <v>0</v>
      </c>
      <c r="RTF20" s="300">
        <f t="shared" si="200"/>
        <v>0</v>
      </c>
      <c r="RTG20" s="300">
        <f t="shared" si="200"/>
        <v>0</v>
      </c>
      <c r="RTH20" s="300">
        <f t="shared" si="200"/>
        <v>0</v>
      </c>
      <c r="RTI20" s="300">
        <f t="shared" si="200"/>
        <v>0</v>
      </c>
      <c r="RTJ20" s="300">
        <f t="shared" si="200"/>
        <v>0</v>
      </c>
      <c r="RTK20" s="300">
        <f t="shared" si="200"/>
        <v>0</v>
      </c>
      <c r="RTL20" s="300">
        <f t="shared" si="200"/>
        <v>0</v>
      </c>
      <c r="RTM20" s="300">
        <f t="shared" si="200"/>
        <v>0</v>
      </c>
      <c r="RTN20" s="300">
        <f t="shared" si="200"/>
        <v>0</v>
      </c>
      <c r="RTO20" s="300">
        <f t="shared" si="200"/>
        <v>0</v>
      </c>
      <c r="RTP20" s="300">
        <f t="shared" si="200"/>
        <v>0</v>
      </c>
      <c r="RTQ20" s="300">
        <f t="shared" si="200"/>
        <v>0</v>
      </c>
      <c r="RTR20" s="300">
        <f t="shared" si="200"/>
        <v>0</v>
      </c>
      <c r="RTS20" s="300">
        <f t="shared" si="200"/>
        <v>0</v>
      </c>
      <c r="RTT20" s="300">
        <f t="shared" si="200"/>
        <v>0</v>
      </c>
      <c r="RTU20" s="300">
        <f t="shared" si="200"/>
        <v>0</v>
      </c>
      <c r="RTV20" s="300">
        <f t="shared" si="200"/>
        <v>0</v>
      </c>
      <c r="RTW20" s="300">
        <f t="shared" si="200"/>
        <v>0</v>
      </c>
      <c r="RTX20" s="300">
        <f t="shared" si="200"/>
        <v>0</v>
      </c>
      <c r="RTY20" s="300">
        <f t="shared" si="200"/>
        <v>0</v>
      </c>
      <c r="RTZ20" s="300">
        <f t="shared" si="200"/>
        <v>0</v>
      </c>
      <c r="RUA20" s="300">
        <f t="shared" si="200"/>
        <v>0</v>
      </c>
      <c r="RUB20" s="300">
        <f t="shared" si="200"/>
        <v>0</v>
      </c>
      <c r="RUC20" s="300">
        <f t="shared" si="200"/>
        <v>0</v>
      </c>
      <c r="RUD20" s="300">
        <f t="shared" si="200"/>
        <v>0</v>
      </c>
      <c r="RUE20" s="300">
        <f t="shared" si="200"/>
        <v>0</v>
      </c>
      <c r="RUF20" s="300">
        <f t="shared" si="200"/>
        <v>0</v>
      </c>
      <c r="RUG20" s="300">
        <f t="shared" si="200"/>
        <v>0</v>
      </c>
      <c r="RUH20" s="300">
        <f t="shared" si="200"/>
        <v>0</v>
      </c>
      <c r="RUI20" s="300">
        <f t="shared" si="200"/>
        <v>0</v>
      </c>
      <c r="RUJ20" s="300">
        <f t="shared" si="200"/>
        <v>0</v>
      </c>
      <c r="RUK20" s="300">
        <f t="shared" si="200"/>
        <v>0</v>
      </c>
      <c r="RUL20" s="300">
        <f t="shared" si="200"/>
        <v>0</v>
      </c>
      <c r="RUM20" s="300">
        <f t="shared" si="200"/>
        <v>0</v>
      </c>
      <c r="RUN20" s="300">
        <f t="shared" si="200"/>
        <v>0</v>
      </c>
      <c r="RUO20" s="300">
        <f t="shared" si="200"/>
        <v>0</v>
      </c>
      <c r="RUP20" s="300">
        <f t="shared" si="200"/>
        <v>0</v>
      </c>
      <c r="RUQ20" s="300">
        <f t="shared" si="200"/>
        <v>0</v>
      </c>
      <c r="RUR20" s="300">
        <f t="shared" si="200"/>
        <v>0</v>
      </c>
      <c r="RUS20" s="300">
        <f t="shared" si="200"/>
        <v>0</v>
      </c>
      <c r="RUT20" s="300">
        <f t="shared" si="200"/>
        <v>0</v>
      </c>
      <c r="RUU20" s="300">
        <f t="shared" si="200"/>
        <v>0</v>
      </c>
      <c r="RUV20" s="300">
        <f t="shared" si="200"/>
        <v>0</v>
      </c>
      <c r="RUW20" s="300">
        <f t="shared" si="200"/>
        <v>0</v>
      </c>
      <c r="RUX20" s="300">
        <f t="shared" si="200"/>
        <v>0</v>
      </c>
      <c r="RUY20" s="300">
        <f t="shared" si="200"/>
        <v>0</v>
      </c>
      <c r="RUZ20" s="300">
        <f t="shared" si="200"/>
        <v>0</v>
      </c>
      <c r="RVA20" s="300">
        <f t="shared" si="200"/>
        <v>0</v>
      </c>
      <c r="RVB20" s="300">
        <f t="shared" si="200"/>
        <v>0</v>
      </c>
      <c r="RVC20" s="300">
        <f t="shared" si="200"/>
        <v>0</v>
      </c>
      <c r="RVD20" s="300">
        <f t="shared" si="200"/>
        <v>0</v>
      </c>
      <c r="RVE20" s="300">
        <f t="shared" si="200"/>
        <v>0</v>
      </c>
      <c r="RVF20" s="300">
        <f t="shared" ref="RVF20:RXQ20" si="201" xml:space="preserve"> IF( RVF18 = 1, $F10, 0 )</f>
        <v>0</v>
      </c>
      <c r="RVG20" s="300">
        <f t="shared" si="201"/>
        <v>0</v>
      </c>
      <c r="RVH20" s="300">
        <f t="shared" si="201"/>
        <v>0</v>
      </c>
      <c r="RVI20" s="300">
        <f t="shared" si="201"/>
        <v>0</v>
      </c>
      <c r="RVJ20" s="300">
        <f t="shared" si="201"/>
        <v>0</v>
      </c>
      <c r="RVK20" s="300">
        <f t="shared" si="201"/>
        <v>0</v>
      </c>
      <c r="RVL20" s="300">
        <f t="shared" si="201"/>
        <v>0</v>
      </c>
      <c r="RVM20" s="300">
        <f t="shared" si="201"/>
        <v>0</v>
      </c>
      <c r="RVN20" s="300">
        <f t="shared" si="201"/>
        <v>0</v>
      </c>
      <c r="RVO20" s="300">
        <f t="shared" si="201"/>
        <v>0</v>
      </c>
      <c r="RVP20" s="300">
        <f t="shared" si="201"/>
        <v>0</v>
      </c>
      <c r="RVQ20" s="300">
        <f t="shared" si="201"/>
        <v>0</v>
      </c>
      <c r="RVR20" s="300">
        <f t="shared" si="201"/>
        <v>0</v>
      </c>
      <c r="RVS20" s="300">
        <f t="shared" si="201"/>
        <v>0</v>
      </c>
      <c r="RVT20" s="300">
        <f t="shared" si="201"/>
        <v>0</v>
      </c>
      <c r="RVU20" s="300">
        <f t="shared" si="201"/>
        <v>0</v>
      </c>
      <c r="RVV20" s="300">
        <f t="shared" si="201"/>
        <v>0</v>
      </c>
      <c r="RVW20" s="300">
        <f t="shared" si="201"/>
        <v>0</v>
      </c>
      <c r="RVX20" s="300">
        <f t="shared" si="201"/>
        <v>0</v>
      </c>
      <c r="RVY20" s="300">
        <f t="shared" si="201"/>
        <v>0</v>
      </c>
      <c r="RVZ20" s="300">
        <f t="shared" si="201"/>
        <v>0</v>
      </c>
      <c r="RWA20" s="300">
        <f t="shared" si="201"/>
        <v>0</v>
      </c>
      <c r="RWB20" s="300">
        <f t="shared" si="201"/>
        <v>0</v>
      </c>
      <c r="RWC20" s="300">
        <f t="shared" si="201"/>
        <v>0</v>
      </c>
      <c r="RWD20" s="300">
        <f t="shared" si="201"/>
        <v>0</v>
      </c>
      <c r="RWE20" s="300">
        <f t="shared" si="201"/>
        <v>0</v>
      </c>
      <c r="RWF20" s="300">
        <f t="shared" si="201"/>
        <v>0</v>
      </c>
      <c r="RWG20" s="300">
        <f t="shared" si="201"/>
        <v>0</v>
      </c>
      <c r="RWH20" s="300">
        <f t="shared" si="201"/>
        <v>0</v>
      </c>
      <c r="RWI20" s="300">
        <f t="shared" si="201"/>
        <v>0</v>
      </c>
      <c r="RWJ20" s="300">
        <f t="shared" si="201"/>
        <v>0</v>
      </c>
      <c r="RWK20" s="300">
        <f t="shared" si="201"/>
        <v>0</v>
      </c>
      <c r="RWL20" s="300">
        <f t="shared" si="201"/>
        <v>0</v>
      </c>
      <c r="RWM20" s="300">
        <f t="shared" si="201"/>
        <v>0</v>
      </c>
      <c r="RWN20" s="300">
        <f t="shared" si="201"/>
        <v>0</v>
      </c>
      <c r="RWO20" s="300">
        <f t="shared" si="201"/>
        <v>0</v>
      </c>
      <c r="RWP20" s="300">
        <f t="shared" si="201"/>
        <v>0</v>
      </c>
      <c r="RWQ20" s="300">
        <f t="shared" si="201"/>
        <v>0</v>
      </c>
      <c r="RWR20" s="300">
        <f t="shared" si="201"/>
        <v>0</v>
      </c>
      <c r="RWS20" s="300">
        <f t="shared" si="201"/>
        <v>0</v>
      </c>
      <c r="RWT20" s="300">
        <f t="shared" si="201"/>
        <v>0</v>
      </c>
      <c r="RWU20" s="300">
        <f t="shared" si="201"/>
        <v>0</v>
      </c>
      <c r="RWV20" s="300">
        <f t="shared" si="201"/>
        <v>0</v>
      </c>
      <c r="RWW20" s="300">
        <f t="shared" si="201"/>
        <v>0</v>
      </c>
      <c r="RWX20" s="300">
        <f t="shared" si="201"/>
        <v>0</v>
      </c>
      <c r="RWY20" s="300">
        <f t="shared" si="201"/>
        <v>0</v>
      </c>
      <c r="RWZ20" s="300">
        <f t="shared" si="201"/>
        <v>0</v>
      </c>
      <c r="RXA20" s="300">
        <f t="shared" si="201"/>
        <v>0</v>
      </c>
      <c r="RXB20" s="300">
        <f t="shared" si="201"/>
        <v>0</v>
      </c>
      <c r="RXC20" s="300">
        <f t="shared" si="201"/>
        <v>0</v>
      </c>
      <c r="RXD20" s="300">
        <f t="shared" si="201"/>
        <v>0</v>
      </c>
      <c r="RXE20" s="300">
        <f t="shared" si="201"/>
        <v>0</v>
      </c>
      <c r="RXF20" s="300">
        <f t="shared" si="201"/>
        <v>0</v>
      </c>
      <c r="RXG20" s="300">
        <f t="shared" si="201"/>
        <v>0</v>
      </c>
      <c r="RXH20" s="300">
        <f t="shared" si="201"/>
        <v>0</v>
      </c>
      <c r="RXI20" s="300">
        <f t="shared" si="201"/>
        <v>0</v>
      </c>
      <c r="RXJ20" s="300">
        <f t="shared" si="201"/>
        <v>0</v>
      </c>
      <c r="RXK20" s="300">
        <f t="shared" si="201"/>
        <v>0</v>
      </c>
      <c r="RXL20" s="300">
        <f t="shared" si="201"/>
        <v>0</v>
      </c>
      <c r="RXM20" s="300">
        <f t="shared" si="201"/>
        <v>0</v>
      </c>
      <c r="RXN20" s="300">
        <f t="shared" si="201"/>
        <v>0</v>
      </c>
      <c r="RXO20" s="300">
        <f t="shared" si="201"/>
        <v>0</v>
      </c>
      <c r="RXP20" s="300">
        <f t="shared" si="201"/>
        <v>0</v>
      </c>
      <c r="RXQ20" s="300">
        <f t="shared" si="201"/>
        <v>0</v>
      </c>
      <c r="RXR20" s="300">
        <f t="shared" ref="RXR20:SAC20" si="202" xml:space="preserve"> IF( RXR18 = 1, $F10, 0 )</f>
        <v>0</v>
      </c>
      <c r="RXS20" s="300">
        <f t="shared" si="202"/>
        <v>0</v>
      </c>
      <c r="RXT20" s="300">
        <f t="shared" si="202"/>
        <v>0</v>
      </c>
      <c r="RXU20" s="300">
        <f t="shared" si="202"/>
        <v>0</v>
      </c>
      <c r="RXV20" s="300">
        <f t="shared" si="202"/>
        <v>0</v>
      </c>
      <c r="RXW20" s="300">
        <f t="shared" si="202"/>
        <v>0</v>
      </c>
      <c r="RXX20" s="300">
        <f t="shared" si="202"/>
        <v>0</v>
      </c>
      <c r="RXY20" s="300">
        <f t="shared" si="202"/>
        <v>0</v>
      </c>
      <c r="RXZ20" s="300">
        <f t="shared" si="202"/>
        <v>0</v>
      </c>
      <c r="RYA20" s="300">
        <f t="shared" si="202"/>
        <v>0</v>
      </c>
      <c r="RYB20" s="300">
        <f t="shared" si="202"/>
        <v>0</v>
      </c>
      <c r="RYC20" s="300">
        <f t="shared" si="202"/>
        <v>0</v>
      </c>
      <c r="RYD20" s="300">
        <f t="shared" si="202"/>
        <v>0</v>
      </c>
      <c r="RYE20" s="300">
        <f t="shared" si="202"/>
        <v>0</v>
      </c>
      <c r="RYF20" s="300">
        <f t="shared" si="202"/>
        <v>0</v>
      </c>
      <c r="RYG20" s="300">
        <f t="shared" si="202"/>
        <v>0</v>
      </c>
      <c r="RYH20" s="300">
        <f t="shared" si="202"/>
        <v>0</v>
      </c>
      <c r="RYI20" s="300">
        <f t="shared" si="202"/>
        <v>0</v>
      </c>
      <c r="RYJ20" s="300">
        <f t="shared" si="202"/>
        <v>0</v>
      </c>
      <c r="RYK20" s="300">
        <f t="shared" si="202"/>
        <v>0</v>
      </c>
      <c r="RYL20" s="300">
        <f t="shared" si="202"/>
        <v>0</v>
      </c>
      <c r="RYM20" s="300">
        <f t="shared" si="202"/>
        <v>0</v>
      </c>
      <c r="RYN20" s="300">
        <f t="shared" si="202"/>
        <v>0</v>
      </c>
      <c r="RYO20" s="300">
        <f t="shared" si="202"/>
        <v>0</v>
      </c>
      <c r="RYP20" s="300">
        <f t="shared" si="202"/>
        <v>0</v>
      </c>
      <c r="RYQ20" s="300">
        <f t="shared" si="202"/>
        <v>0</v>
      </c>
      <c r="RYR20" s="300">
        <f t="shared" si="202"/>
        <v>0</v>
      </c>
      <c r="RYS20" s="300">
        <f t="shared" si="202"/>
        <v>0</v>
      </c>
      <c r="RYT20" s="300">
        <f t="shared" si="202"/>
        <v>0</v>
      </c>
      <c r="RYU20" s="300">
        <f t="shared" si="202"/>
        <v>0</v>
      </c>
      <c r="RYV20" s="300">
        <f t="shared" si="202"/>
        <v>0</v>
      </c>
      <c r="RYW20" s="300">
        <f t="shared" si="202"/>
        <v>0</v>
      </c>
      <c r="RYX20" s="300">
        <f t="shared" si="202"/>
        <v>0</v>
      </c>
      <c r="RYY20" s="300">
        <f t="shared" si="202"/>
        <v>0</v>
      </c>
      <c r="RYZ20" s="300">
        <f t="shared" si="202"/>
        <v>0</v>
      </c>
      <c r="RZA20" s="300">
        <f t="shared" si="202"/>
        <v>0</v>
      </c>
      <c r="RZB20" s="300">
        <f t="shared" si="202"/>
        <v>0</v>
      </c>
      <c r="RZC20" s="300">
        <f t="shared" si="202"/>
        <v>0</v>
      </c>
      <c r="RZD20" s="300">
        <f t="shared" si="202"/>
        <v>0</v>
      </c>
      <c r="RZE20" s="300">
        <f t="shared" si="202"/>
        <v>0</v>
      </c>
      <c r="RZF20" s="300">
        <f t="shared" si="202"/>
        <v>0</v>
      </c>
      <c r="RZG20" s="300">
        <f t="shared" si="202"/>
        <v>0</v>
      </c>
      <c r="RZH20" s="300">
        <f t="shared" si="202"/>
        <v>0</v>
      </c>
      <c r="RZI20" s="300">
        <f t="shared" si="202"/>
        <v>0</v>
      </c>
      <c r="RZJ20" s="300">
        <f t="shared" si="202"/>
        <v>0</v>
      </c>
      <c r="RZK20" s="300">
        <f t="shared" si="202"/>
        <v>0</v>
      </c>
      <c r="RZL20" s="300">
        <f t="shared" si="202"/>
        <v>0</v>
      </c>
      <c r="RZM20" s="300">
        <f t="shared" si="202"/>
        <v>0</v>
      </c>
      <c r="RZN20" s="300">
        <f t="shared" si="202"/>
        <v>0</v>
      </c>
      <c r="RZO20" s="300">
        <f t="shared" si="202"/>
        <v>0</v>
      </c>
      <c r="RZP20" s="300">
        <f t="shared" si="202"/>
        <v>0</v>
      </c>
      <c r="RZQ20" s="300">
        <f t="shared" si="202"/>
        <v>0</v>
      </c>
      <c r="RZR20" s="300">
        <f t="shared" si="202"/>
        <v>0</v>
      </c>
      <c r="RZS20" s="300">
        <f t="shared" si="202"/>
        <v>0</v>
      </c>
      <c r="RZT20" s="300">
        <f t="shared" si="202"/>
        <v>0</v>
      </c>
      <c r="RZU20" s="300">
        <f t="shared" si="202"/>
        <v>0</v>
      </c>
      <c r="RZV20" s="300">
        <f t="shared" si="202"/>
        <v>0</v>
      </c>
      <c r="RZW20" s="300">
        <f t="shared" si="202"/>
        <v>0</v>
      </c>
      <c r="RZX20" s="300">
        <f t="shared" si="202"/>
        <v>0</v>
      </c>
      <c r="RZY20" s="300">
        <f t="shared" si="202"/>
        <v>0</v>
      </c>
      <c r="RZZ20" s="300">
        <f t="shared" si="202"/>
        <v>0</v>
      </c>
      <c r="SAA20" s="300">
        <f t="shared" si="202"/>
        <v>0</v>
      </c>
      <c r="SAB20" s="300">
        <f t="shared" si="202"/>
        <v>0</v>
      </c>
      <c r="SAC20" s="300">
        <f t="shared" si="202"/>
        <v>0</v>
      </c>
      <c r="SAD20" s="300">
        <f t="shared" ref="SAD20:SCO20" si="203" xml:space="preserve"> IF( SAD18 = 1, $F10, 0 )</f>
        <v>0</v>
      </c>
      <c r="SAE20" s="300">
        <f t="shared" si="203"/>
        <v>0</v>
      </c>
      <c r="SAF20" s="300">
        <f t="shared" si="203"/>
        <v>0</v>
      </c>
      <c r="SAG20" s="300">
        <f t="shared" si="203"/>
        <v>0</v>
      </c>
      <c r="SAH20" s="300">
        <f t="shared" si="203"/>
        <v>0</v>
      </c>
      <c r="SAI20" s="300">
        <f t="shared" si="203"/>
        <v>0</v>
      </c>
      <c r="SAJ20" s="300">
        <f t="shared" si="203"/>
        <v>0</v>
      </c>
      <c r="SAK20" s="300">
        <f t="shared" si="203"/>
        <v>0</v>
      </c>
      <c r="SAL20" s="300">
        <f t="shared" si="203"/>
        <v>0</v>
      </c>
      <c r="SAM20" s="300">
        <f t="shared" si="203"/>
        <v>0</v>
      </c>
      <c r="SAN20" s="300">
        <f t="shared" si="203"/>
        <v>0</v>
      </c>
      <c r="SAO20" s="300">
        <f t="shared" si="203"/>
        <v>0</v>
      </c>
      <c r="SAP20" s="300">
        <f t="shared" si="203"/>
        <v>0</v>
      </c>
      <c r="SAQ20" s="300">
        <f t="shared" si="203"/>
        <v>0</v>
      </c>
      <c r="SAR20" s="300">
        <f t="shared" si="203"/>
        <v>0</v>
      </c>
      <c r="SAS20" s="300">
        <f t="shared" si="203"/>
        <v>0</v>
      </c>
      <c r="SAT20" s="300">
        <f t="shared" si="203"/>
        <v>0</v>
      </c>
      <c r="SAU20" s="300">
        <f t="shared" si="203"/>
        <v>0</v>
      </c>
      <c r="SAV20" s="300">
        <f t="shared" si="203"/>
        <v>0</v>
      </c>
      <c r="SAW20" s="300">
        <f t="shared" si="203"/>
        <v>0</v>
      </c>
      <c r="SAX20" s="300">
        <f t="shared" si="203"/>
        <v>0</v>
      </c>
      <c r="SAY20" s="300">
        <f t="shared" si="203"/>
        <v>0</v>
      </c>
      <c r="SAZ20" s="300">
        <f t="shared" si="203"/>
        <v>0</v>
      </c>
      <c r="SBA20" s="300">
        <f t="shared" si="203"/>
        <v>0</v>
      </c>
      <c r="SBB20" s="300">
        <f t="shared" si="203"/>
        <v>0</v>
      </c>
      <c r="SBC20" s="300">
        <f t="shared" si="203"/>
        <v>0</v>
      </c>
      <c r="SBD20" s="300">
        <f t="shared" si="203"/>
        <v>0</v>
      </c>
      <c r="SBE20" s="300">
        <f t="shared" si="203"/>
        <v>0</v>
      </c>
      <c r="SBF20" s="300">
        <f t="shared" si="203"/>
        <v>0</v>
      </c>
      <c r="SBG20" s="300">
        <f t="shared" si="203"/>
        <v>0</v>
      </c>
      <c r="SBH20" s="300">
        <f t="shared" si="203"/>
        <v>0</v>
      </c>
      <c r="SBI20" s="300">
        <f t="shared" si="203"/>
        <v>0</v>
      </c>
      <c r="SBJ20" s="300">
        <f t="shared" si="203"/>
        <v>0</v>
      </c>
      <c r="SBK20" s="300">
        <f t="shared" si="203"/>
        <v>0</v>
      </c>
      <c r="SBL20" s="300">
        <f t="shared" si="203"/>
        <v>0</v>
      </c>
      <c r="SBM20" s="300">
        <f t="shared" si="203"/>
        <v>0</v>
      </c>
      <c r="SBN20" s="300">
        <f t="shared" si="203"/>
        <v>0</v>
      </c>
      <c r="SBO20" s="300">
        <f t="shared" si="203"/>
        <v>0</v>
      </c>
      <c r="SBP20" s="300">
        <f t="shared" si="203"/>
        <v>0</v>
      </c>
      <c r="SBQ20" s="300">
        <f t="shared" si="203"/>
        <v>0</v>
      </c>
      <c r="SBR20" s="300">
        <f t="shared" si="203"/>
        <v>0</v>
      </c>
      <c r="SBS20" s="300">
        <f t="shared" si="203"/>
        <v>0</v>
      </c>
      <c r="SBT20" s="300">
        <f t="shared" si="203"/>
        <v>0</v>
      </c>
      <c r="SBU20" s="300">
        <f t="shared" si="203"/>
        <v>0</v>
      </c>
      <c r="SBV20" s="300">
        <f t="shared" si="203"/>
        <v>0</v>
      </c>
      <c r="SBW20" s="300">
        <f t="shared" si="203"/>
        <v>0</v>
      </c>
      <c r="SBX20" s="300">
        <f t="shared" si="203"/>
        <v>0</v>
      </c>
      <c r="SBY20" s="300">
        <f t="shared" si="203"/>
        <v>0</v>
      </c>
      <c r="SBZ20" s="300">
        <f t="shared" si="203"/>
        <v>0</v>
      </c>
      <c r="SCA20" s="300">
        <f t="shared" si="203"/>
        <v>0</v>
      </c>
      <c r="SCB20" s="300">
        <f t="shared" si="203"/>
        <v>0</v>
      </c>
      <c r="SCC20" s="300">
        <f t="shared" si="203"/>
        <v>0</v>
      </c>
      <c r="SCD20" s="300">
        <f t="shared" si="203"/>
        <v>0</v>
      </c>
      <c r="SCE20" s="300">
        <f t="shared" si="203"/>
        <v>0</v>
      </c>
      <c r="SCF20" s="300">
        <f t="shared" si="203"/>
        <v>0</v>
      </c>
      <c r="SCG20" s="300">
        <f t="shared" si="203"/>
        <v>0</v>
      </c>
      <c r="SCH20" s="300">
        <f t="shared" si="203"/>
        <v>0</v>
      </c>
      <c r="SCI20" s="300">
        <f t="shared" si="203"/>
        <v>0</v>
      </c>
      <c r="SCJ20" s="300">
        <f t="shared" si="203"/>
        <v>0</v>
      </c>
      <c r="SCK20" s="300">
        <f t="shared" si="203"/>
        <v>0</v>
      </c>
      <c r="SCL20" s="300">
        <f t="shared" si="203"/>
        <v>0</v>
      </c>
      <c r="SCM20" s="300">
        <f t="shared" si="203"/>
        <v>0</v>
      </c>
      <c r="SCN20" s="300">
        <f t="shared" si="203"/>
        <v>0</v>
      </c>
      <c r="SCO20" s="300">
        <f t="shared" si="203"/>
        <v>0</v>
      </c>
      <c r="SCP20" s="300">
        <f t="shared" ref="SCP20:SFA20" si="204" xml:space="preserve"> IF( SCP18 = 1, $F10, 0 )</f>
        <v>0</v>
      </c>
      <c r="SCQ20" s="300">
        <f t="shared" si="204"/>
        <v>0</v>
      </c>
      <c r="SCR20" s="300">
        <f t="shared" si="204"/>
        <v>0</v>
      </c>
      <c r="SCS20" s="300">
        <f t="shared" si="204"/>
        <v>0</v>
      </c>
      <c r="SCT20" s="300">
        <f t="shared" si="204"/>
        <v>0</v>
      </c>
      <c r="SCU20" s="300">
        <f t="shared" si="204"/>
        <v>0</v>
      </c>
      <c r="SCV20" s="300">
        <f t="shared" si="204"/>
        <v>0</v>
      </c>
      <c r="SCW20" s="300">
        <f t="shared" si="204"/>
        <v>0</v>
      </c>
      <c r="SCX20" s="300">
        <f t="shared" si="204"/>
        <v>0</v>
      </c>
      <c r="SCY20" s="300">
        <f t="shared" si="204"/>
        <v>0</v>
      </c>
      <c r="SCZ20" s="300">
        <f t="shared" si="204"/>
        <v>0</v>
      </c>
      <c r="SDA20" s="300">
        <f t="shared" si="204"/>
        <v>0</v>
      </c>
      <c r="SDB20" s="300">
        <f t="shared" si="204"/>
        <v>0</v>
      </c>
      <c r="SDC20" s="300">
        <f t="shared" si="204"/>
        <v>0</v>
      </c>
      <c r="SDD20" s="300">
        <f t="shared" si="204"/>
        <v>0</v>
      </c>
      <c r="SDE20" s="300">
        <f t="shared" si="204"/>
        <v>0</v>
      </c>
      <c r="SDF20" s="300">
        <f t="shared" si="204"/>
        <v>0</v>
      </c>
      <c r="SDG20" s="300">
        <f t="shared" si="204"/>
        <v>0</v>
      </c>
      <c r="SDH20" s="300">
        <f t="shared" si="204"/>
        <v>0</v>
      </c>
      <c r="SDI20" s="300">
        <f t="shared" si="204"/>
        <v>0</v>
      </c>
      <c r="SDJ20" s="300">
        <f t="shared" si="204"/>
        <v>0</v>
      </c>
      <c r="SDK20" s="300">
        <f t="shared" si="204"/>
        <v>0</v>
      </c>
      <c r="SDL20" s="300">
        <f t="shared" si="204"/>
        <v>0</v>
      </c>
      <c r="SDM20" s="300">
        <f t="shared" si="204"/>
        <v>0</v>
      </c>
      <c r="SDN20" s="300">
        <f t="shared" si="204"/>
        <v>0</v>
      </c>
      <c r="SDO20" s="300">
        <f t="shared" si="204"/>
        <v>0</v>
      </c>
      <c r="SDP20" s="300">
        <f t="shared" si="204"/>
        <v>0</v>
      </c>
      <c r="SDQ20" s="300">
        <f t="shared" si="204"/>
        <v>0</v>
      </c>
      <c r="SDR20" s="300">
        <f t="shared" si="204"/>
        <v>0</v>
      </c>
      <c r="SDS20" s="300">
        <f t="shared" si="204"/>
        <v>0</v>
      </c>
      <c r="SDT20" s="300">
        <f t="shared" si="204"/>
        <v>0</v>
      </c>
      <c r="SDU20" s="300">
        <f t="shared" si="204"/>
        <v>0</v>
      </c>
      <c r="SDV20" s="300">
        <f t="shared" si="204"/>
        <v>0</v>
      </c>
      <c r="SDW20" s="300">
        <f t="shared" si="204"/>
        <v>0</v>
      </c>
      <c r="SDX20" s="300">
        <f t="shared" si="204"/>
        <v>0</v>
      </c>
      <c r="SDY20" s="300">
        <f t="shared" si="204"/>
        <v>0</v>
      </c>
      <c r="SDZ20" s="300">
        <f t="shared" si="204"/>
        <v>0</v>
      </c>
      <c r="SEA20" s="300">
        <f t="shared" si="204"/>
        <v>0</v>
      </c>
      <c r="SEB20" s="300">
        <f t="shared" si="204"/>
        <v>0</v>
      </c>
      <c r="SEC20" s="300">
        <f t="shared" si="204"/>
        <v>0</v>
      </c>
      <c r="SED20" s="300">
        <f t="shared" si="204"/>
        <v>0</v>
      </c>
      <c r="SEE20" s="300">
        <f t="shared" si="204"/>
        <v>0</v>
      </c>
      <c r="SEF20" s="300">
        <f t="shared" si="204"/>
        <v>0</v>
      </c>
      <c r="SEG20" s="300">
        <f t="shared" si="204"/>
        <v>0</v>
      </c>
      <c r="SEH20" s="300">
        <f t="shared" si="204"/>
        <v>0</v>
      </c>
      <c r="SEI20" s="300">
        <f t="shared" si="204"/>
        <v>0</v>
      </c>
      <c r="SEJ20" s="300">
        <f t="shared" si="204"/>
        <v>0</v>
      </c>
      <c r="SEK20" s="300">
        <f t="shared" si="204"/>
        <v>0</v>
      </c>
      <c r="SEL20" s="300">
        <f t="shared" si="204"/>
        <v>0</v>
      </c>
      <c r="SEM20" s="300">
        <f t="shared" si="204"/>
        <v>0</v>
      </c>
      <c r="SEN20" s="300">
        <f t="shared" si="204"/>
        <v>0</v>
      </c>
      <c r="SEO20" s="300">
        <f t="shared" si="204"/>
        <v>0</v>
      </c>
      <c r="SEP20" s="300">
        <f t="shared" si="204"/>
        <v>0</v>
      </c>
      <c r="SEQ20" s="300">
        <f t="shared" si="204"/>
        <v>0</v>
      </c>
      <c r="SER20" s="300">
        <f t="shared" si="204"/>
        <v>0</v>
      </c>
      <c r="SES20" s="300">
        <f t="shared" si="204"/>
        <v>0</v>
      </c>
      <c r="SET20" s="300">
        <f t="shared" si="204"/>
        <v>0</v>
      </c>
      <c r="SEU20" s="300">
        <f t="shared" si="204"/>
        <v>0</v>
      </c>
      <c r="SEV20" s="300">
        <f t="shared" si="204"/>
        <v>0</v>
      </c>
      <c r="SEW20" s="300">
        <f t="shared" si="204"/>
        <v>0</v>
      </c>
      <c r="SEX20" s="300">
        <f t="shared" si="204"/>
        <v>0</v>
      </c>
      <c r="SEY20" s="300">
        <f t="shared" si="204"/>
        <v>0</v>
      </c>
      <c r="SEZ20" s="300">
        <f t="shared" si="204"/>
        <v>0</v>
      </c>
      <c r="SFA20" s="300">
        <f t="shared" si="204"/>
        <v>0</v>
      </c>
      <c r="SFB20" s="300">
        <f t="shared" ref="SFB20:SHM20" si="205" xml:space="preserve"> IF( SFB18 = 1, $F10, 0 )</f>
        <v>0</v>
      </c>
      <c r="SFC20" s="300">
        <f t="shared" si="205"/>
        <v>0</v>
      </c>
      <c r="SFD20" s="300">
        <f t="shared" si="205"/>
        <v>0</v>
      </c>
      <c r="SFE20" s="300">
        <f t="shared" si="205"/>
        <v>0</v>
      </c>
      <c r="SFF20" s="300">
        <f t="shared" si="205"/>
        <v>0</v>
      </c>
      <c r="SFG20" s="300">
        <f t="shared" si="205"/>
        <v>0</v>
      </c>
      <c r="SFH20" s="300">
        <f t="shared" si="205"/>
        <v>0</v>
      </c>
      <c r="SFI20" s="300">
        <f t="shared" si="205"/>
        <v>0</v>
      </c>
      <c r="SFJ20" s="300">
        <f t="shared" si="205"/>
        <v>0</v>
      </c>
      <c r="SFK20" s="300">
        <f t="shared" si="205"/>
        <v>0</v>
      </c>
      <c r="SFL20" s="300">
        <f t="shared" si="205"/>
        <v>0</v>
      </c>
      <c r="SFM20" s="300">
        <f t="shared" si="205"/>
        <v>0</v>
      </c>
      <c r="SFN20" s="300">
        <f t="shared" si="205"/>
        <v>0</v>
      </c>
      <c r="SFO20" s="300">
        <f t="shared" si="205"/>
        <v>0</v>
      </c>
      <c r="SFP20" s="300">
        <f t="shared" si="205"/>
        <v>0</v>
      </c>
      <c r="SFQ20" s="300">
        <f t="shared" si="205"/>
        <v>0</v>
      </c>
      <c r="SFR20" s="300">
        <f t="shared" si="205"/>
        <v>0</v>
      </c>
      <c r="SFS20" s="300">
        <f t="shared" si="205"/>
        <v>0</v>
      </c>
      <c r="SFT20" s="300">
        <f t="shared" si="205"/>
        <v>0</v>
      </c>
      <c r="SFU20" s="300">
        <f t="shared" si="205"/>
        <v>0</v>
      </c>
      <c r="SFV20" s="300">
        <f t="shared" si="205"/>
        <v>0</v>
      </c>
      <c r="SFW20" s="300">
        <f t="shared" si="205"/>
        <v>0</v>
      </c>
      <c r="SFX20" s="300">
        <f t="shared" si="205"/>
        <v>0</v>
      </c>
      <c r="SFY20" s="300">
        <f t="shared" si="205"/>
        <v>0</v>
      </c>
      <c r="SFZ20" s="300">
        <f t="shared" si="205"/>
        <v>0</v>
      </c>
      <c r="SGA20" s="300">
        <f t="shared" si="205"/>
        <v>0</v>
      </c>
      <c r="SGB20" s="300">
        <f t="shared" si="205"/>
        <v>0</v>
      </c>
      <c r="SGC20" s="300">
        <f t="shared" si="205"/>
        <v>0</v>
      </c>
      <c r="SGD20" s="300">
        <f t="shared" si="205"/>
        <v>0</v>
      </c>
      <c r="SGE20" s="300">
        <f t="shared" si="205"/>
        <v>0</v>
      </c>
      <c r="SGF20" s="300">
        <f t="shared" si="205"/>
        <v>0</v>
      </c>
      <c r="SGG20" s="300">
        <f t="shared" si="205"/>
        <v>0</v>
      </c>
      <c r="SGH20" s="300">
        <f t="shared" si="205"/>
        <v>0</v>
      </c>
      <c r="SGI20" s="300">
        <f t="shared" si="205"/>
        <v>0</v>
      </c>
      <c r="SGJ20" s="300">
        <f t="shared" si="205"/>
        <v>0</v>
      </c>
      <c r="SGK20" s="300">
        <f t="shared" si="205"/>
        <v>0</v>
      </c>
      <c r="SGL20" s="300">
        <f t="shared" si="205"/>
        <v>0</v>
      </c>
      <c r="SGM20" s="300">
        <f t="shared" si="205"/>
        <v>0</v>
      </c>
      <c r="SGN20" s="300">
        <f t="shared" si="205"/>
        <v>0</v>
      </c>
      <c r="SGO20" s="300">
        <f t="shared" si="205"/>
        <v>0</v>
      </c>
      <c r="SGP20" s="300">
        <f t="shared" si="205"/>
        <v>0</v>
      </c>
      <c r="SGQ20" s="300">
        <f t="shared" si="205"/>
        <v>0</v>
      </c>
      <c r="SGR20" s="300">
        <f t="shared" si="205"/>
        <v>0</v>
      </c>
      <c r="SGS20" s="300">
        <f t="shared" si="205"/>
        <v>0</v>
      </c>
      <c r="SGT20" s="300">
        <f t="shared" si="205"/>
        <v>0</v>
      </c>
      <c r="SGU20" s="300">
        <f t="shared" si="205"/>
        <v>0</v>
      </c>
      <c r="SGV20" s="300">
        <f t="shared" si="205"/>
        <v>0</v>
      </c>
      <c r="SGW20" s="300">
        <f t="shared" si="205"/>
        <v>0</v>
      </c>
      <c r="SGX20" s="300">
        <f t="shared" si="205"/>
        <v>0</v>
      </c>
      <c r="SGY20" s="300">
        <f t="shared" si="205"/>
        <v>0</v>
      </c>
      <c r="SGZ20" s="300">
        <f t="shared" si="205"/>
        <v>0</v>
      </c>
      <c r="SHA20" s="300">
        <f t="shared" si="205"/>
        <v>0</v>
      </c>
      <c r="SHB20" s="300">
        <f t="shared" si="205"/>
        <v>0</v>
      </c>
      <c r="SHC20" s="300">
        <f t="shared" si="205"/>
        <v>0</v>
      </c>
      <c r="SHD20" s="300">
        <f t="shared" si="205"/>
        <v>0</v>
      </c>
      <c r="SHE20" s="300">
        <f t="shared" si="205"/>
        <v>0</v>
      </c>
      <c r="SHF20" s="300">
        <f t="shared" si="205"/>
        <v>0</v>
      </c>
      <c r="SHG20" s="300">
        <f t="shared" si="205"/>
        <v>0</v>
      </c>
      <c r="SHH20" s="300">
        <f t="shared" si="205"/>
        <v>0</v>
      </c>
      <c r="SHI20" s="300">
        <f t="shared" si="205"/>
        <v>0</v>
      </c>
      <c r="SHJ20" s="300">
        <f t="shared" si="205"/>
        <v>0</v>
      </c>
      <c r="SHK20" s="300">
        <f t="shared" si="205"/>
        <v>0</v>
      </c>
      <c r="SHL20" s="300">
        <f t="shared" si="205"/>
        <v>0</v>
      </c>
      <c r="SHM20" s="300">
        <f t="shared" si="205"/>
        <v>0</v>
      </c>
      <c r="SHN20" s="300">
        <f t="shared" ref="SHN20:SJY20" si="206" xml:space="preserve"> IF( SHN18 = 1, $F10, 0 )</f>
        <v>0</v>
      </c>
      <c r="SHO20" s="300">
        <f t="shared" si="206"/>
        <v>0</v>
      </c>
      <c r="SHP20" s="300">
        <f t="shared" si="206"/>
        <v>0</v>
      </c>
      <c r="SHQ20" s="300">
        <f t="shared" si="206"/>
        <v>0</v>
      </c>
      <c r="SHR20" s="300">
        <f t="shared" si="206"/>
        <v>0</v>
      </c>
      <c r="SHS20" s="300">
        <f t="shared" si="206"/>
        <v>0</v>
      </c>
      <c r="SHT20" s="300">
        <f t="shared" si="206"/>
        <v>0</v>
      </c>
      <c r="SHU20" s="300">
        <f t="shared" si="206"/>
        <v>0</v>
      </c>
      <c r="SHV20" s="300">
        <f t="shared" si="206"/>
        <v>0</v>
      </c>
      <c r="SHW20" s="300">
        <f t="shared" si="206"/>
        <v>0</v>
      </c>
      <c r="SHX20" s="300">
        <f t="shared" si="206"/>
        <v>0</v>
      </c>
      <c r="SHY20" s="300">
        <f t="shared" si="206"/>
        <v>0</v>
      </c>
      <c r="SHZ20" s="300">
        <f t="shared" si="206"/>
        <v>0</v>
      </c>
      <c r="SIA20" s="300">
        <f t="shared" si="206"/>
        <v>0</v>
      </c>
      <c r="SIB20" s="300">
        <f t="shared" si="206"/>
        <v>0</v>
      </c>
      <c r="SIC20" s="300">
        <f t="shared" si="206"/>
        <v>0</v>
      </c>
      <c r="SID20" s="300">
        <f t="shared" si="206"/>
        <v>0</v>
      </c>
      <c r="SIE20" s="300">
        <f t="shared" si="206"/>
        <v>0</v>
      </c>
      <c r="SIF20" s="300">
        <f t="shared" si="206"/>
        <v>0</v>
      </c>
      <c r="SIG20" s="300">
        <f t="shared" si="206"/>
        <v>0</v>
      </c>
      <c r="SIH20" s="300">
        <f t="shared" si="206"/>
        <v>0</v>
      </c>
      <c r="SII20" s="300">
        <f t="shared" si="206"/>
        <v>0</v>
      </c>
      <c r="SIJ20" s="300">
        <f t="shared" si="206"/>
        <v>0</v>
      </c>
      <c r="SIK20" s="300">
        <f t="shared" si="206"/>
        <v>0</v>
      </c>
      <c r="SIL20" s="300">
        <f t="shared" si="206"/>
        <v>0</v>
      </c>
      <c r="SIM20" s="300">
        <f t="shared" si="206"/>
        <v>0</v>
      </c>
      <c r="SIN20" s="300">
        <f t="shared" si="206"/>
        <v>0</v>
      </c>
      <c r="SIO20" s="300">
        <f t="shared" si="206"/>
        <v>0</v>
      </c>
      <c r="SIP20" s="300">
        <f t="shared" si="206"/>
        <v>0</v>
      </c>
      <c r="SIQ20" s="300">
        <f t="shared" si="206"/>
        <v>0</v>
      </c>
      <c r="SIR20" s="300">
        <f t="shared" si="206"/>
        <v>0</v>
      </c>
      <c r="SIS20" s="300">
        <f t="shared" si="206"/>
        <v>0</v>
      </c>
      <c r="SIT20" s="300">
        <f t="shared" si="206"/>
        <v>0</v>
      </c>
      <c r="SIU20" s="300">
        <f t="shared" si="206"/>
        <v>0</v>
      </c>
      <c r="SIV20" s="300">
        <f t="shared" si="206"/>
        <v>0</v>
      </c>
      <c r="SIW20" s="300">
        <f t="shared" si="206"/>
        <v>0</v>
      </c>
      <c r="SIX20" s="300">
        <f t="shared" si="206"/>
        <v>0</v>
      </c>
      <c r="SIY20" s="300">
        <f t="shared" si="206"/>
        <v>0</v>
      </c>
      <c r="SIZ20" s="300">
        <f t="shared" si="206"/>
        <v>0</v>
      </c>
      <c r="SJA20" s="300">
        <f t="shared" si="206"/>
        <v>0</v>
      </c>
      <c r="SJB20" s="300">
        <f t="shared" si="206"/>
        <v>0</v>
      </c>
      <c r="SJC20" s="300">
        <f t="shared" si="206"/>
        <v>0</v>
      </c>
      <c r="SJD20" s="300">
        <f t="shared" si="206"/>
        <v>0</v>
      </c>
      <c r="SJE20" s="300">
        <f t="shared" si="206"/>
        <v>0</v>
      </c>
      <c r="SJF20" s="300">
        <f t="shared" si="206"/>
        <v>0</v>
      </c>
      <c r="SJG20" s="300">
        <f t="shared" si="206"/>
        <v>0</v>
      </c>
      <c r="SJH20" s="300">
        <f t="shared" si="206"/>
        <v>0</v>
      </c>
      <c r="SJI20" s="300">
        <f t="shared" si="206"/>
        <v>0</v>
      </c>
      <c r="SJJ20" s="300">
        <f t="shared" si="206"/>
        <v>0</v>
      </c>
      <c r="SJK20" s="300">
        <f t="shared" si="206"/>
        <v>0</v>
      </c>
      <c r="SJL20" s="300">
        <f t="shared" si="206"/>
        <v>0</v>
      </c>
      <c r="SJM20" s="300">
        <f t="shared" si="206"/>
        <v>0</v>
      </c>
      <c r="SJN20" s="300">
        <f t="shared" si="206"/>
        <v>0</v>
      </c>
      <c r="SJO20" s="300">
        <f t="shared" si="206"/>
        <v>0</v>
      </c>
      <c r="SJP20" s="300">
        <f t="shared" si="206"/>
        <v>0</v>
      </c>
      <c r="SJQ20" s="300">
        <f t="shared" si="206"/>
        <v>0</v>
      </c>
      <c r="SJR20" s="300">
        <f t="shared" si="206"/>
        <v>0</v>
      </c>
      <c r="SJS20" s="300">
        <f t="shared" si="206"/>
        <v>0</v>
      </c>
      <c r="SJT20" s="300">
        <f t="shared" si="206"/>
        <v>0</v>
      </c>
      <c r="SJU20" s="300">
        <f t="shared" si="206"/>
        <v>0</v>
      </c>
      <c r="SJV20" s="300">
        <f t="shared" si="206"/>
        <v>0</v>
      </c>
      <c r="SJW20" s="300">
        <f t="shared" si="206"/>
        <v>0</v>
      </c>
      <c r="SJX20" s="300">
        <f t="shared" si="206"/>
        <v>0</v>
      </c>
      <c r="SJY20" s="300">
        <f t="shared" si="206"/>
        <v>0</v>
      </c>
      <c r="SJZ20" s="300">
        <f t="shared" ref="SJZ20:SMK20" si="207" xml:space="preserve"> IF( SJZ18 = 1, $F10, 0 )</f>
        <v>0</v>
      </c>
      <c r="SKA20" s="300">
        <f t="shared" si="207"/>
        <v>0</v>
      </c>
      <c r="SKB20" s="300">
        <f t="shared" si="207"/>
        <v>0</v>
      </c>
      <c r="SKC20" s="300">
        <f t="shared" si="207"/>
        <v>0</v>
      </c>
      <c r="SKD20" s="300">
        <f t="shared" si="207"/>
        <v>0</v>
      </c>
      <c r="SKE20" s="300">
        <f t="shared" si="207"/>
        <v>0</v>
      </c>
      <c r="SKF20" s="300">
        <f t="shared" si="207"/>
        <v>0</v>
      </c>
      <c r="SKG20" s="300">
        <f t="shared" si="207"/>
        <v>0</v>
      </c>
      <c r="SKH20" s="300">
        <f t="shared" si="207"/>
        <v>0</v>
      </c>
      <c r="SKI20" s="300">
        <f t="shared" si="207"/>
        <v>0</v>
      </c>
      <c r="SKJ20" s="300">
        <f t="shared" si="207"/>
        <v>0</v>
      </c>
      <c r="SKK20" s="300">
        <f t="shared" si="207"/>
        <v>0</v>
      </c>
      <c r="SKL20" s="300">
        <f t="shared" si="207"/>
        <v>0</v>
      </c>
      <c r="SKM20" s="300">
        <f t="shared" si="207"/>
        <v>0</v>
      </c>
      <c r="SKN20" s="300">
        <f t="shared" si="207"/>
        <v>0</v>
      </c>
      <c r="SKO20" s="300">
        <f t="shared" si="207"/>
        <v>0</v>
      </c>
      <c r="SKP20" s="300">
        <f t="shared" si="207"/>
        <v>0</v>
      </c>
      <c r="SKQ20" s="300">
        <f t="shared" si="207"/>
        <v>0</v>
      </c>
      <c r="SKR20" s="300">
        <f t="shared" si="207"/>
        <v>0</v>
      </c>
      <c r="SKS20" s="300">
        <f t="shared" si="207"/>
        <v>0</v>
      </c>
      <c r="SKT20" s="300">
        <f t="shared" si="207"/>
        <v>0</v>
      </c>
      <c r="SKU20" s="300">
        <f t="shared" si="207"/>
        <v>0</v>
      </c>
      <c r="SKV20" s="300">
        <f t="shared" si="207"/>
        <v>0</v>
      </c>
      <c r="SKW20" s="300">
        <f t="shared" si="207"/>
        <v>0</v>
      </c>
      <c r="SKX20" s="300">
        <f t="shared" si="207"/>
        <v>0</v>
      </c>
      <c r="SKY20" s="300">
        <f t="shared" si="207"/>
        <v>0</v>
      </c>
      <c r="SKZ20" s="300">
        <f t="shared" si="207"/>
        <v>0</v>
      </c>
      <c r="SLA20" s="300">
        <f t="shared" si="207"/>
        <v>0</v>
      </c>
      <c r="SLB20" s="300">
        <f t="shared" si="207"/>
        <v>0</v>
      </c>
      <c r="SLC20" s="300">
        <f t="shared" si="207"/>
        <v>0</v>
      </c>
      <c r="SLD20" s="300">
        <f t="shared" si="207"/>
        <v>0</v>
      </c>
      <c r="SLE20" s="300">
        <f t="shared" si="207"/>
        <v>0</v>
      </c>
      <c r="SLF20" s="300">
        <f t="shared" si="207"/>
        <v>0</v>
      </c>
      <c r="SLG20" s="300">
        <f t="shared" si="207"/>
        <v>0</v>
      </c>
      <c r="SLH20" s="300">
        <f t="shared" si="207"/>
        <v>0</v>
      </c>
      <c r="SLI20" s="300">
        <f t="shared" si="207"/>
        <v>0</v>
      </c>
      <c r="SLJ20" s="300">
        <f t="shared" si="207"/>
        <v>0</v>
      </c>
      <c r="SLK20" s="300">
        <f t="shared" si="207"/>
        <v>0</v>
      </c>
      <c r="SLL20" s="300">
        <f t="shared" si="207"/>
        <v>0</v>
      </c>
      <c r="SLM20" s="300">
        <f t="shared" si="207"/>
        <v>0</v>
      </c>
      <c r="SLN20" s="300">
        <f t="shared" si="207"/>
        <v>0</v>
      </c>
      <c r="SLO20" s="300">
        <f t="shared" si="207"/>
        <v>0</v>
      </c>
      <c r="SLP20" s="300">
        <f t="shared" si="207"/>
        <v>0</v>
      </c>
      <c r="SLQ20" s="300">
        <f t="shared" si="207"/>
        <v>0</v>
      </c>
      <c r="SLR20" s="300">
        <f t="shared" si="207"/>
        <v>0</v>
      </c>
      <c r="SLS20" s="300">
        <f t="shared" si="207"/>
        <v>0</v>
      </c>
      <c r="SLT20" s="300">
        <f t="shared" si="207"/>
        <v>0</v>
      </c>
      <c r="SLU20" s="300">
        <f t="shared" si="207"/>
        <v>0</v>
      </c>
      <c r="SLV20" s="300">
        <f t="shared" si="207"/>
        <v>0</v>
      </c>
      <c r="SLW20" s="300">
        <f t="shared" si="207"/>
        <v>0</v>
      </c>
      <c r="SLX20" s="300">
        <f t="shared" si="207"/>
        <v>0</v>
      </c>
      <c r="SLY20" s="300">
        <f t="shared" si="207"/>
        <v>0</v>
      </c>
      <c r="SLZ20" s="300">
        <f t="shared" si="207"/>
        <v>0</v>
      </c>
      <c r="SMA20" s="300">
        <f t="shared" si="207"/>
        <v>0</v>
      </c>
      <c r="SMB20" s="300">
        <f t="shared" si="207"/>
        <v>0</v>
      </c>
      <c r="SMC20" s="300">
        <f t="shared" si="207"/>
        <v>0</v>
      </c>
      <c r="SMD20" s="300">
        <f t="shared" si="207"/>
        <v>0</v>
      </c>
      <c r="SME20" s="300">
        <f t="shared" si="207"/>
        <v>0</v>
      </c>
      <c r="SMF20" s="300">
        <f t="shared" si="207"/>
        <v>0</v>
      </c>
      <c r="SMG20" s="300">
        <f t="shared" si="207"/>
        <v>0</v>
      </c>
      <c r="SMH20" s="300">
        <f t="shared" si="207"/>
        <v>0</v>
      </c>
      <c r="SMI20" s="300">
        <f t="shared" si="207"/>
        <v>0</v>
      </c>
      <c r="SMJ20" s="300">
        <f t="shared" si="207"/>
        <v>0</v>
      </c>
      <c r="SMK20" s="300">
        <f t="shared" si="207"/>
        <v>0</v>
      </c>
      <c r="SML20" s="300">
        <f t="shared" ref="SML20:SOW20" si="208" xml:space="preserve"> IF( SML18 = 1, $F10, 0 )</f>
        <v>0</v>
      </c>
      <c r="SMM20" s="300">
        <f t="shared" si="208"/>
        <v>0</v>
      </c>
      <c r="SMN20" s="300">
        <f t="shared" si="208"/>
        <v>0</v>
      </c>
      <c r="SMO20" s="300">
        <f t="shared" si="208"/>
        <v>0</v>
      </c>
      <c r="SMP20" s="300">
        <f t="shared" si="208"/>
        <v>0</v>
      </c>
      <c r="SMQ20" s="300">
        <f t="shared" si="208"/>
        <v>0</v>
      </c>
      <c r="SMR20" s="300">
        <f t="shared" si="208"/>
        <v>0</v>
      </c>
      <c r="SMS20" s="300">
        <f t="shared" si="208"/>
        <v>0</v>
      </c>
      <c r="SMT20" s="300">
        <f t="shared" si="208"/>
        <v>0</v>
      </c>
      <c r="SMU20" s="300">
        <f t="shared" si="208"/>
        <v>0</v>
      </c>
      <c r="SMV20" s="300">
        <f t="shared" si="208"/>
        <v>0</v>
      </c>
      <c r="SMW20" s="300">
        <f t="shared" si="208"/>
        <v>0</v>
      </c>
      <c r="SMX20" s="300">
        <f t="shared" si="208"/>
        <v>0</v>
      </c>
      <c r="SMY20" s="300">
        <f t="shared" si="208"/>
        <v>0</v>
      </c>
      <c r="SMZ20" s="300">
        <f t="shared" si="208"/>
        <v>0</v>
      </c>
      <c r="SNA20" s="300">
        <f t="shared" si="208"/>
        <v>0</v>
      </c>
      <c r="SNB20" s="300">
        <f t="shared" si="208"/>
        <v>0</v>
      </c>
      <c r="SNC20" s="300">
        <f t="shared" si="208"/>
        <v>0</v>
      </c>
      <c r="SND20" s="300">
        <f t="shared" si="208"/>
        <v>0</v>
      </c>
      <c r="SNE20" s="300">
        <f t="shared" si="208"/>
        <v>0</v>
      </c>
      <c r="SNF20" s="300">
        <f t="shared" si="208"/>
        <v>0</v>
      </c>
      <c r="SNG20" s="300">
        <f t="shared" si="208"/>
        <v>0</v>
      </c>
      <c r="SNH20" s="300">
        <f t="shared" si="208"/>
        <v>0</v>
      </c>
      <c r="SNI20" s="300">
        <f t="shared" si="208"/>
        <v>0</v>
      </c>
      <c r="SNJ20" s="300">
        <f t="shared" si="208"/>
        <v>0</v>
      </c>
      <c r="SNK20" s="300">
        <f t="shared" si="208"/>
        <v>0</v>
      </c>
      <c r="SNL20" s="300">
        <f t="shared" si="208"/>
        <v>0</v>
      </c>
      <c r="SNM20" s="300">
        <f t="shared" si="208"/>
        <v>0</v>
      </c>
      <c r="SNN20" s="300">
        <f t="shared" si="208"/>
        <v>0</v>
      </c>
      <c r="SNO20" s="300">
        <f t="shared" si="208"/>
        <v>0</v>
      </c>
      <c r="SNP20" s="300">
        <f t="shared" si="208"/>
        <v>0</v>
      </c>
      <c r="SNQ20" s="300">
        <f t="shared" si="208"/>
        <v>0</v>
      </c>
      <c r="SNR20" s="300">
        <f t="shared" si="208"/>
        <v>0</v>
      </c>
      <c r="SNS20" s="300">
        <f t="shared" si="208"/>
        <v>0</v>
      </c>
      <c r="SNT20" s="300">
        <f t="shared" si="208"/>
        <v>0</v>
      </c>
      <c r="SNU20" s="300">
        <f t="shared" si="208"/>
        <v>0</v>
      </c>
      <c r="SNV20" s="300">
        <f t="shared" si="208"/>
        <v>0</v>
      </c>
      <c r="SNW20" s="300">
        <f t="shared" si="208"/>
        <v>0</v>
      </c>
      <c r="SNX20" s="300">
        <f t="shared" si="208"/>
        <v>0</v>
      </c>
      <c r="SNY20" s="300">
        <f t="shared" si="208"/>
        <v>0</v>
      </c>
      <c r="SNZ20" s="300">
        <f t="shared" si="208"/>
        <v>0</v>
      </c>
      <c r="SOA20" s="300">
        <f t="shared" si="208"/>
        <v>0</v>
      </c>
      <c r="SOB20" s="300">
        <f t="shared" si="208"/>
        <v>0</v>
      </c>
      <c r="SOC20" s="300">
        <f t="shared" si="208"/>
        <v>0</v>
      </c>
      <c r="SOD20" s="300">
        <f t="shared" si="208"/>
        <v>0</v>
      </c>
      <c r="SOE20" s="300">
        <f t="shared" si="208"/>
        <v>0</v>
      </c>
      <c r="SOF20" s="300">
        <f t="shared" si="208"/>
        <v>0</v>
      </c>
      <c r="SOG20" s="300">
        <f t="shared" si="208"/>
        <v>0</v>
      </c>
      <c r="SOH20" s="300">
        <f t="shared" si="208"/>
        <v>0</v>
      </c>
      <c r="SOI20" s="300">
        <f t="shared" si="208"/>
        <v>0</v>
      </c>
      <c r="SOJ20" s="300">
        <f t="shared" si="208"/>
        <v>0</v>
      </c>
      <c r="SOK20" s="300">
        <f t="shared" si="208"/>
        <v>0</v>
      </c>
      <c r="SOL20" s="300">
        <f t="shared" si="208"/>
        <v>0</v>
      </c>
      <c r="SOM20" s="300">
        <f t="shared" si="208"/>
        <v>0</v>
      </c>
      <c r="SON20" s="300">
        <f t="shared" si="208"/>
        <v>0</v>
      </c>
      <c r="SOO20" s="300">
        <f t="shared" si="208"/>
        <v>0</v>
      </c>
      <c r="SOP20" s="300">
        <f t="shared" si="208"/>
        <v>0</v>
      </c>
      <c r="SOQ20" s="300">
        <f t="shared" si="208"/>
        <v>0</v>
      </c>
      <c r="SOR20" s="300">
        <f t="shared" si="208"/>
        <v>0</v>
      </c>
      <c r="SOS20" s="300">
        <f t="shared" si="208"/>
        <v>0</v>
      </c>
      <c r="SOT20" s="300">
        <f t="shared" si="208"/>
        <v>0</v>
      </c>
      <c r="SOU20" s="300">
        <f t="shared" si="208"/>
        <v>0</v>
      </c>
      <c r="SOV20" s="300">
        <f t="shared" si="208"/>
        <v>0</v>
      </c>
      <c r="SOW20" s="300">
        <f t="shared" si="208"/>
        <v>0</v>
      </c>
      <c r="SOX20" s="300">
        <f t="shared" ref="SOX20:SRI20" si="209" xml:space="preserve"> IF( SOX18 = 1, $F10, 0 )</f>
        <v>0</v>
      </c>
      <c r="SOY20" s="300">
        <f t="shared" si="209"/>
        <v>0</v>
      </c>
      <c r="SOZ20" s="300">
        <f t="shared" si="209"/>
        <v>0</v>
      </c>
      <c r="SPA20" s="300">
        <f t="shared" si="209"/>
        <v>0</v>
      </c>
      <c r="SPB20" s="300">
        <f t="shared" si="209"/>
        <v>0</v>
      </c>
      <c r="SPC20" s="300">
        <f t="shared" si="209"/>
        <v>0</v>
      </c>
      <c r="SPD20" s="300">
        <f t="shared" si="209"/>
        <v>0</v>
      </c>
      <c r="SPE20" s="300">
        <f t="shared" si="209"/>
        <v>0</v>
      </c>
      <c r="SPF20" s="300">
        <f t="shared" si="209"/>
        <v>0</v>
      </c>
      <c r="SPG20" s="300">
        <f t="shared" si="209"/>
        <v>0</v>
      </c>
      <c r="SPH20" s="300">
        <f t="shared" si="209"/>
        <v>0</v>
      </c>
      <c r="SPI20" s="300">
        <f t="shared" si="209"/>
        <v>0</v>
      </c>
      <c r="SPJ20" s="300">
        <f t="shared" si="209"/>
        <v>0</v>
      </c>
      <c r="SPK20" s="300">
        <f t="shared" si="209"/>
        <v>0</v>
      </c>
      <c r="SPL20" s="300">
        <f t="shared" si="209"/>
        <v>0</v>
      </c>
      <c r="SPM20" s="300">
        <f t="shared" si="209"/>
        <v>0</v>
      </c>
      <c r="SPN20" s="300">
        <f t="shared" si="209"/>
        <v>0</v>
      </c>
      <c r="SPO20" s="300">
        <f t="shared" si="209"/>
        <v>0</v>
      </c>
      <c r="SPP20" s="300">
        <f t="shared" si="209"/>
        <v>0</v>
      </c>
      <c r="SPQ20" s="300">
        <f t="shared" si="209"/>
        <v>0</v>
      </c>
      <c r="SPR20" s="300">
        <f t="shared" si="209"/>
        <v>0</v>
      </c>
      <c r="SPS20" s="300">
        <f t="shared" si="209"/>
        <v>0</v>
      </c>
      <c r="SPT20" s="300">
        <f t="shared" si="209"/>
        <v>0</v>
      </c>
      <c r="SPU20" s="300">
        <f t="shared" si="209"/>
        <v>0</v>
      </c>
      <c r="SPV20" s="300">
        <f t="shared" si="209"/>
        <v>0</v>
      </c>
      <c r="SPW20" s="300">
        <f t="shared" si="209"/>
        <v>0</v>
      </c>
      <c r="SPX20" s="300">
        <f t="shared" si="209"/>
        <v>0</v>
      </c>
      <c r="SPY20" s="300">
        <f t="shared" si="209"/>
        <v>0</v>
      </c>
      <c r="SPZ20" s="300">
        <f t="shared" si="209"/>
        <v>0</v>
      </c>
      <c r="SQA20" s="300">
        <f t="shared" si="209"/>
        <v>0</v>
      </c>
      <c r="SQB20" s="300">
        <f t="shared" si="209"/>
        <v>0</v>
      </c>
      <c r="SQC20" s="300">
        <f t="shared" si="209"/>
        <v>0</v>
      </c>
      <c r="SQD20" s="300">
        <f t="shared" si="209"/>
        <v>0</v>
      </c>
      <c r="SQE20" s="300">
        <f t="shared" si="209"/>
        <v>0</v>
      </c>
      <c r="SQF20" s="300">
        <f t="shared" si="209"/>
        <v>0</v>
      </c>
      <c r="SQG20" s="300">
        <f t="shared" si="209"/>
        <v>0</v>
      </c>
      <c r="SQH20" s="300">
        <f t="shared" si="209"/>
        <v>0</v>
      </c>
      <c r="SQI20" s="300">
        <f t="shared" si="209"/>
        <v>0</v>
      </c>
      <c r="SQJ20" s="300">
        <f t="shared" si="209"/>
        <v>0</v>
      </c>
      <c r="SQK20" s="300">
        <f t="shared" si="209"/>
        <v>0</v>
      </c>
      <c r="SQL20" s="300">
        <f t="shared" si="209"/>
        <v>0</v>
      </c>
      <c r="SQM20" s="300">
        <f t="shared" si="209"/>
        <v>0</v>
      </c>
      <c r="SQN20" s="300">
        <f t="shared" si="209"/>
        <v>0</v>
      </c>
      <c r="SQO20" s="300">
        <f t="shared" si="209"/>
        <v>0</v>
      </c>
      <c r="SQP20" s="300">
        <f t="shared" si="209"/>
        <v>0</v>
      </c>
      <c r="SQQ20" s="300">
        <f t="shared" si="209"/>
        <v>0</v>
      </c>
      <c r="SQR20" s="300">
        <f t="shared" si="209"/>
        <v>0</v>
      </c>
      <c r="SQS20" s="300">
        <f t="shared" si="209"/>
        <v>0</v>
      </c>
      <c r="SQT20" s="300">
        <f t="shared" si="209"/>
        <v>0</v>
      </c>
      <c r="SQU20" s="300">
        <f t="shared" si="209"/>
        <v>0</v>
      </c>
      <c r="SQV20" s="300">
        <f t="shared" si="209"/>
        <v>0</v>
      </c>
      <c r="SQW20" s="300">
        <f t="shared" si="209"/>
        <v>0</v>
      </c>
      <c r="SQX20" s="300">
        <f t="shared" si="209"/>
        <v>0</v>
      </c>
      <c r="SQY20" s="300">
        <f t="shared" si="209"/>
        <v>0</v>
      </c>
      <c r="SQZ20" s="300">
        <f t="shared" si="209"/>
        <v>0</v>
      </c>
      <c r="SRA20" s="300">
        <f t="shared" si="209"/>
        <v>0</v>
      </c>
      <c r="SRB20" s="300">
        <f t="shared" si="209"/>
        <v>0</v>
      </c>
      <c r="SRC20" s="300">
        <f t="shared" si="209"/>
        <v>0</v>
      </c>
      <c r="SRD20" s="300">
        <f t="shared" si="209"/>
        <v>0</v>
      </c>
      <c r="SRE20" s="300">
        <f t="shared" si="209"/>
        <v>0</v>
      </c>
      <c r="SRF20" s="300">
        <f t="shared" si="209"/>
        <v>0</v>
      </c>
      <c r="SRG20" s="300">
        <f t="shared" si="209"/>
        <v>0</v>
      </c>
      <c r="SRH20" s="300">
        <f t="shared" si="209"/>
        <v>0</v>
      </c>
      <c r="SRI20" s="300">
        <f t="shared" si="209"/>
        <v>0</v>
      </c>
      <c r="SRJ20" s="300">
        <f t="shared" ref="SRJ20:STU20" si="210" xml:space="preserve"> IF( SRJ18 = 1, $F10, 0 )</f>
        <v>0</v>
      </c>
      <c r="SRK20" s="300">
        <f t="shared" si="210"/>
        <v>0</v>
      </c>
      <c r="SRL20" s="300">
        <f t="shared" si="210"/>
        <v>0</v>
      </c>
      <c r="SRM20" s="300">
        <f t="shared" si="210"/>
        <v>0</v>
      </c>
      <c r="SRN20" s="300">
        <f t="shared" si="210"/>
        <v>0</v>
      </c>
      <c r="SRO20" s="300">
        <f t="shared" si="210"/>
        <v>0</v>
      </c>
      <c r="SRP20" s="300">
        <f t="shared" si="210"/>
        <v>0</v>
      </c>
      <c r="SRQ20" s="300">
        <f t="shared" si="210"/>
        <v>0</v>
      </c>
      <c r="SRR20" s="300">
        <f t="shared" si="210"/>
        <v>0</v>
      </c>
      <c r="SRS20" s="300">
        <f t="shared" si="210"/>
        <v>0</v>
      </c>
      <c r="SRT20" s="300">
        <f t="shared" si="210"/>
        <v>0</v>
      </c>
      <c r="SRU20" s="300">
        <f t="shared" si="210"/>
        <v>0</v>
      </c>
      <c r="SRV20" s="300">
        <f t="shared" si="210"/>
        <v>0</v>
      </c>
      <c r="SRW20" s="300">
        <f t="shared" si="210"/>
        <v>0</v>
      </c>
      <c r="SRX20" s="300">
        <f t="shared" si="210"/>
        <v>0</v>
      </c>
      <c r="SRY20" s="300">
        <f t="shared" si="210"/>
        <v>0</v>
      </c>
      <c r="SRZ20" s="300">
        <f t="shared" si="210"/>
        <v>0</v>
      </c>
      <c r="SSA20" s="300">
        <f t="shared" si="210"/>
        <v>0</v>
      </c>
      <c r="SSB20" s="300">
        <f t="shared" si="210"/>
        <v>0</v>
      </c>
      <c r="SSC20" s="300">
        <f t="shared" si="210"/>
        <v>0</v>
      </c>
      <c r="SSD20" s="300">
        <f t="shared" si="210"/>
        <v>0</v>
      </c>
      <c r="SSE20" s="300">
        <f t="shared" si="210"/>
        <v>0</v>
      </c>
      <c r="SSF20" s="300">
        <f t="shared" si="210"/>
        <v>0</v>
      </c>
      <c r="SSG20" s="300">
        <f t="shared" si="210"/>
        <v>0</v>
      </c>
      <c r="SSH20" s="300">
        <f t="shared" si="210"/>
        <v>0</v>
      </c>
      <c r="SSI20" s="300">
        <f t="shared" si="210"/>
        <v>0</v>
      </c>
      <c r="SSJ20" s="300">
        <f t="shared" si="210"/>
        <v>0</v>
      </c>
      <c r="SSK20" s="300">
        <f t="shared" si="210"/>
        <v>0</v>
      </c>
      <c r="SSL20" s="300">
        <f t="shared" si="210"/>
        <v>0</v>
      </c>
      <c r="SSM20" s="300">
        <f t="shared" si="210"/>
        <v>0</v>
      </c>
      <c r="SSN20" s="300">
        <f t="shared" si="210"/>
        <v>0</v>
      </c>
      <c r="SSO20" s="300">
        <f t="shared" si="210"/>
        <v>0</v>
      </c>
      <c r="SSP20" s="300">
        <f t="shared" si="210"/>
        <v>0</v>
      </c>
      <c r="SSQ20" s="300">
        <f t="shared" si="210"/>
        <v>0</v>
      </c>
      <c r="SSR20" s="300">
        <f t="shared" si="210"/>
        <v>0</v>
      </c>
      <c r="SSS20" s="300">
        <f t="shared" si="210"/>
        <v>0</v>
      </c>
      <c r="SST20" s="300">
        <f t="shared" si="210"/>
        <v>0</v>
      </c>
      <c r="SSU20" s="300">
        <f t="shared" si="210"/>
        <v>0</v>
      </c>
      <c r="SSV20" s="300">
        <f t="shared" si="210"/>
        <v>0</v>
      </c>
      <c r="SSW20" s="300">
        <f t="shared" si="210"/>
        <v>0</v>
      </c>
      <c r="SSX20" s="300">
        <f t="shared" si="210"/>
        <v>0</v>
      </c>
      <c r="SSY20" s="300">
        <f t="shared" si="210"/>
        <v>0</v>
      </c>
      <c r="SSZ20" s="300">
        <f t="shared" si="210"/>
        <v>0</v>
      </c>
      <c r="STA20" s="300">
        <f t="shared" si="210"/>
        <v>0</v>
      </c>
      <c r="STB20" s="300">
        <f t="shared" si="210"/>
        <v>0</v>
      </c>
      <c r="STC20" s="300">
        <f t="shared" si="210"/>
        <v>0</v>
      </c>
      <c r="STD20" s="300">
        <f t="shared" si="210"/>
        <v>0</v>
      </c>
      <c r="STE20" s="300">
        <f t="shared" si="210"/>
        <v>0</v>
      </c>
      <c r="STF20" s="300">
        <f t="shared" si="210"/>
        <v>0</v>
      </c>
      <c r="STG20" s="300">
        <f t="shared" si="210"/>
        <v>0</v>
      </c>
      <c r="STH20" s="300">
        <f t="shared" si="210"/>
        <v>0</v>
      </c>
      <c r="STI20" s="300">
        <f t="shared" si="210"/>
        <v>0</v>
      </c>
      <c r="STJ20" s="300">
        <f t="shared" si="210"/>
        <v>0</v>
      </c>
      <c r="STK20" s="300">
        <f t="shared" si="210"/>
        <v>0</v>
      </c>
      <c r="STL20" s="300">
        <f t="shared" si="210"/>
        <v>0</v>
      </c>
      <c r="STM20" s="300">
        <f t="shared" si="210"/>
        <v>0</v>
      </c>
      <c r="STN20" s="300">
        <f t="shared" si="210"/>
        <v>0</v>
      </c>
      <c r="STO20" s="300">
        <f t="shared" si="210"/>
        <v>0</v>
      </c>
      <c r="STP20" s="300">
        <f t="shared" si="210"/>
        <v>0</v>
      </c>
      <c r="STQ20" s="300">
        <f t="shared" si="210"/>
        <v>0</v>
      </c>
      <c r="STR20" s="300">
        <f t="shared" si="210"/>
        <v>0</v>
      </c>
      <c r="STS20" s="300">
        <f t="shared" si="210"/>
        <v>0</v>
      </c>
      <c r="STT20" s="300">
        <f t="shared" si="210"/>
        <v>0</v>
      </c>
      <c r="STU20" s="300">
        <f t="shared" si="210"/>
        <v>0</v>
      </c>
      <c r="STV20" s="300">
        <f t="shared" ref="STV20:SWG20" si="211" xml:space="preserve"> IF( STV18 = 1, $F10, 0 )</f>
        <v>0</v>
      </c>
      <c r="STW20" s="300">
        <f t="shared" si="211"/>
        <v>0</v>
      </c>
      <c r="STX20" s="300">
        <f t="shared" si="211"/>
        <v>0</v>
      </c>
      <c r="STY20" s="300">
        <f t="shared" si="211"/>
        <v>0</v>
      </c>
      <c r="STZ20" s="300">
        <f t="shared" si="211"/>
        <v>0</v>
      </c>
      <c r="SUA20" s="300">
        <f t="shared" si="211"/>
        <v>0</v>
      </c>
      <c r="SUB20" s="300">
        <f t="shared" si="211"/>
        <v>0</v>
      </c>
      <c r="SUC20" s="300">
        <f t="shared" si="211"/>
        <v>0</v>
      </c>
      <c r="SUD20" s="300">
        <f t="shared" si="211"/>
        <v>0</v>
      </c>
      <c r="SUE20" s="300">
        <f t="shared" si="211"/>
        <v>0</v>
      </c>
      <c r="SUF20" s="300">
        <f t="shared" si="211"/>
        <v>0</v>
      </c>
      <c r="SUG20" s="300">
        <f t="shared" si="211"/>
        <v>0</v>
      </c>
      <c r="SUH20" s="300">
        <f t="shared" si="211"/>
        <v>0</v>
      </c>
      <c r="SUI20" s="300">
        <f t="shared" si="211"/>
        <v>0</v>
      </c>
      <c r="SUJ20" s="300">
        <f t="shared" si="211"/>
        <v>0</v>
      </c>
      <c r="SUK20" s="300">
        <f t="shared" si="211"/>
        <v>0</v>
      </c>
      <c r="SUL20" s="300">
        <f t="shared" si="211"/>
        <v>0</v>
      </c>
      <c r="SUM20" s="300">
        <f t="shared" si="211"/>
        <v>0</v>
      </c>
      <c r="SUN20" s="300">
        <f t="shared" si="211"/>
        <v>0</v>
      </c>
      <c r="SUO20" s="300">
        <f t="shared" si="211"/>
        <v>0</v>
      </c>
      <c r="SUP20" s="300">
        <f t="shared" si="211"/>
        <v>0</v>
      </c>
      <c r="SUQ20" s="300">
        <f t="shared" si="211"/>
        <v>0</v>
      </c>
      <c r="SUR20" s="300">
        <f t="shared" si="211"/>
        <v>0</v>
      </c>
      <c r="SUS20" s="300">
        <f t="shared" si="211"/>
        <v>0</v>
      </c>
      <c r="SUT20" s="300">
        <f t="shared" si="211"/>
        <v>0</v>
      </c>
      <c r="SUU20" s="300">
        <f t="shared" si="211"/>
        <v>0</v>
      </c>
      <c r="SUV20" s="300">
        <f t="shared" si="211"/>
        <v>0</v>
      </c>
      <c r="SUW20" s="300">
        <f t="shared" si="211"/>
        <v>0</v>
      </c>
      <c r="SUX20" s="300">
        <f t="shared" si="211"/>
        <v>0</v>
      </c>
      <c r="SUY20" s="300">
        <f t="shared" si="211"/>
        <v>0</v>
      </c>
      <c r="SUZ20" s="300">
        <f t="shared" si="211"/>
        <v>0</v>
      </c>
      <c r="SVA20" s="300">
        <f t="shared" si="211"/>
        <v>0</v>
      </c>
      <c r="SVB20" s="300">
        <f t="shared" si="211"/>
        <v>0</v>
      </c>
      <c r="SVC20" s="300">
        <f t="shared" si="211"/>
        <v>0</v>
      </c>
      <c r="SVD20" s="300">
        <f t="shared" si="211"/>
        <v>0</v>
      </c>
      <c r="SVE20" s="300">
        <f t="shared" si="211"/>
        <v>0</v>
      </c>
      <c r="SVF20" s="300">
        <f t="shared" si="211"/>
        <v>0</v>
      </c>
      <c r="SVG20" s="300">
        <f t="shared" si="211"/>
        <v>0</v>
      </c>
      <c r="SVH20" s="300">
        <f t="shared" si="211"/>
        <v>0</v>
      </c>
      <c r="SVI20" s="300">
        <f t="shared" si="211"/>
        <v>0</v>
      </c>
      <c r="SVJ20" s="300">
        <f t="shared" si="211"/>
        <v>0</v>
      </c>
      <c r="SVK20" s="300">
        <f t="shared" si="211"/>
        <v>0</v>
      </c>
      <c r="SVL20" s="300">
        <f t="shared" si="211"/>
        <v>0</v>
      </c>
      <c r="SVM20" s="300">
        <f t="shared" si="211"/>
        <v>0</v>
      </c>
      <c r="SVN20" s="300">
        <f t="shared" si="211"/>
        <v>0</v>
      </c>
      <c r="SVO20" s="300">
        <f t="shared" si="211"/>
        <v>0</v>
      </c>
      <c r="SVP20" s="300">
        <f t="shared" si="211"/>
        <v>0</v>
      </c>
      <c r="SVQ20" s="300">
        <f t="shared" si="211"/>
        <v>0</v>
      </c>
      <c r="SVR20" s="300">
        <f t="shared" si="211"/>
        <v>0</v>
      </c>
      <c r="SVS20" s="300">
        <f t="shared" si="211"/>
        <v>0</v>
      </c>
      <c r="SVT20" s="300">
        <f t="shared" si="211"/>
        <v>0</v>
      </c>
      <c r="SVU20" s="300">
        <f t="shared" si="211"/>
        <v>0</v>
      </c>
      <c r="SVV20" s="300">
        <f t="shared" si="211"/>
        <v>0</v>
      </c>
      <c r="SVW20" s="300">
        <f t="shared" si="211"/>
        <v>0</v>
      </c>
      <c r="SVX20" s="300">
        <f t="shared" si="211"/>
        <v>0</v>
      </c>
      <c r="SVY20" s="300">
        <f t="shared" si="211"/>
        <v>0</v>
      </c>
      <c r="SVZ20" s="300">
        <f t="shared" si="211"/>
        <v>0</v>
      </c>
      <c r="SWA20" s="300">
        <f t="shared" si="211"/>
        <v>0</v>
      </c>
      <c r="SWB20" s="300">
        <f t="shared" si="211"/>
        <v>0</v>
      </c>
      <c r="SWC20" s="300">
        <f t="shared" si="211"/>
        <v>0</v>
      </c>
      <c r="SWD20" s="300">
        <f t="shared" si="211"/>
        <v>0</v>
      </c>
      <c r="SWE20" s="300">
        <f t="shared" si="211"/>
        <v>0</v>
      </c>
      <c r="SWF20" s="300">
        <f t="shared" si="211"/>
        <v>0</v>
      </c>
      <c r="SWG20" s="300">
        <f t="shared" si="211"/>
        <v>0</v>
      </c>
      <c r="SWH20" s="300">
        <f t="shared" ref="SWH20:SYS20" si="212" xml:space="preserve"> IF( SWH18 = 1, $F10, 0 )</f>
        <v>0</v>
      </c>
      <c r="SWI20" s="300">
        <f t="shared" si="212"/>
        <v>0</v>
      </c>
      <c r="SWJ20" s="300">
        <f t="shared" si="212"/>
        <v>0</v>
      </c>
      <c r="SWK20" s="300">
        <f t="shared" si="212"/>
        <v>0</v>
      </c>
      <c r="SWL20" s="300">
        <f t="shared" si="212"/>
        <v>0</v>
      </c>
      <c r="SWM20" s="300">
        <f t="shared" si="212"/>
        <v>0</v>
      </c>
      <c r="SWN20" s="300">
        <f t="shared" si="212"/>
        <v>0</v>
      </c>
      <c r="SWO20" s="300">
        <f t="shared" si="212"/>
        <v>0</v>
      </c>
      <c r="SWP20" s="300">
        <f t="shared" si="212"/>
        <v>0</v>
      </c>
      <c r="SWQ20" s="300">
        <f t="shared" si="212"/>
        <v>0</v>
      </c>
      <c r="SWR20" s="300">
        <f t="shared" si="212"/>
        <v>0</v>
      </c>
      <c r="SWS20" s="300">
        <f t="shared" si="212"/>
        <v>0</v>
      </c>
      <c r="SWT20" s="300">
        <f t="shared" si="212"/>
        <v>0</v>
      </c>
      <c r="SWU20" s="300">
        <f t="shared" si="212"/>
        <v>0</v>
      </c>
      <c r="SWV20" s="300">
        <f t="shared" si="212"/>
        <v>0</v>
      </c>
      <c r="SWW20" s="300">
        <f t="shared" si="212"/>
        <v>0</v>
      </c>
      <c r="SWX20" s="300">
        <f t="shared" si="212"/>
        <v>0</v>
      </c>
      <c r="SWY20" s="300">
        <f t="shared" si="212"/>
        <v>0</v>
      </c>
      <c r="SWZ20" s="300">
        <f t="shared" si="212"/>
        <v>0</v>
      </c>
      <c r="SXA20" s="300">
        <f t="shared" si="212"/>
        <v>0</v>
      </c>
      <c r="SXB20" s="300">
        <f t="shared" si="212"/>
        <v>0</v>
      </c>
      <c r="SXC20" s="300">
        <f t="shared" si="212"/>
        <v>0</v>
      </c>
      <c r="SXD20" s="300">
        <f t="shared" si="212"/>
        <v>0</v>
      </c>
      <c r="SXE20" s="300">
        <f t="shared" si="212"/>
        <v>0</v>
      </c>
      <c r="SXF20" s="300">
        <f t="shared" si="212"/>
        <v>0</v>
      </c>
      <c r="SXG20" s="300">
        <f t="shared" si="212"/>
        <v>0</v>
      </c>
      <c r="SXH20" s="300">
        <f t="shared" si="212"/>
        <v>0</v>
      </c>
      <c r="SXI20" s="300">
        <f t="shared" si="212"/>
        <v>0</v>
      </c>
      <c r="SXJ20" s="300">
        <f t="shared" si="212"/>
        <v>0</v>
      </c>
      <c r="SXK20" s="300">
        <f t="shared" si="212"/>
        <v>0</v>
      </c>
      <c r="SXL20" s="300">
        <f t="shared" si="212"/>
        <v>0</v>
      </c>
      <c r="SXM20" s="300">
        <f t="shared" si="212"/>
        <v>0</v>
      </c>
      <c r="SXN20" s="300">
        <f t="shared" si="212"/>
        <v>0</v>
      </c>
      <c r="SXO20" s="300">
        <f t="shared" si="212"/>
        <v>0</v>
      </c>
      <c r="SXP20" s="300">
        <f t="shared" si="212"/>
        <v>0</v>
      </c>
      <c r="SXQ20" s="300">
        <f t="shared" si="212"/>
        <v>0</v>
      </c>
      <c r="SXR20" s="300">
        <f t="shared" si="212"/>
        <v>0</v>
      </c>
      <c r="SXS20" s="300">
        <f t="shared" si="212"/>
        <v>0</v>
      </c>
      <c r="SXT20" s="300">
        <f t="shared" si="212"/>
        <v>0</v>
      </c>
      <c r="SXU20" s="300">
        <f t="shared" si="212"/>
        <v>0</v>
      </c>
      <c r="SXV20" s="300">
        <f t="shared" si="212"/>
        <v>0</v>
      </c>
      <c r="SXW20" s="300">
        <f t="shared" si="212"/>
        <v>0</v>
      </c>
      <c r="SXX20" s="300">
        <f t="shared" si="212"/>
        <v>0</v>
      </c>
      <c r="SXY20" s="300">
        <f t="shared" si="212"/>
        <v>0</v>
      </c>
      <c r="SXZ20" s="300">
        <f t="shared" si="212"/>
        <v>0</v>
      </c>
      <c r="SYA20" s="300">
        <f t="shared" si="212"/>
        <v>0</v>
      </c>
      <c r="SYB20" s="300">
        <f t="shared" si="212"/>
        <v>0</v>
      </c>
      <c r="SYC20" s="300">
        <f t="shared" si="212"/>
        <v>0</v>
      </c>
      <c r="SYD20" s="300">
        <f t="shared" si="212"/>
        <v>0</v>
      </c>
      <c r="SYE20" s="300">
        <f t="shared" si="212"/>
        <v>0</v>
      </c>
      <c r="SYF20" s="300">
        <f t="shared" si="212"/>
        <v>0</v>
      </c>
      <c r="SYG20" s="300">
        <f t="shared" si="212"/>
        <v>0</v>
      </c>
      <c r="SYH20" s="300">
        <f t="shared" si="212"/>
        <v>0</v>
      </c>
      <c r="SYI20" s="300">
        <f t="shared" si="212"/>
        <v>0</v>
      </c>
      <c r="SYJ20" s="300">
        <f t="shared" si="212"/>
        <v>0</v>
      </c>
      <c r="SYK20" s="300">
        <f t="shared" si="212"/>
        <v>0</v>
      </c>
      <c r="SYL20" s="300">
        <f t="shared" si="212"/>
        <v>0</v>
      </c>
      <c r="SYM20" s="300">
        <f t="shared" si="212"/>
        <v>0</v>
      </c>
      <c r="SYN20" s="300">
        <f t="shared" si="212"/>
        <v>0</v>
      </c>
      <c r="SYO20" s="300">
        <f t="shared" si="212"/>
        <v>0</v>
      </c>
      <c r="SYP20" s="300">
        <f t="shared" si="212"/>
        <v>0</v>
      </c>
      <c r="SYQ20" s="300">
        <f t="shared" si="212"/>
        <v>0</v>
      </c>
      <c r="SYR20" s="300">
        <f t="shared" si="212"/>
        <v>0</v>
      </c>
      <c r="SYS20" s="300">
        <f t="shared" si="212"/>
        <v>0</v>
      </c>
      <c r="SYT20" s="300">
        <f t="shared" ref="SYT20:TBE20" si="213" xml:space="preserve"> IF( SYT18 = 1, $F10, 0 )</f>
        <v>0</v>
      </c>
      <c r="SYU20" s="300">
        <f t="shared" si="213"/>
        <v>0</v>
      </c>
      <c r="SYV20" s="300">
        <f t="shared" si="213"/>
        <v>0</v>
      </c>
      <c r="SYW20" s="300">
        <f t="shared" si="213"/>
        <v>0</v>
      </c>
      <c r="SYX20" s="300">
        <f t="shared" si="213"/>
        <v>0</v>
      </c>
      <c r="SYY20" s="300">
        <f t="shared" si="213"/>
        <v>0</v>
      </c>
      <c r="SYZ20" s="300">
        <f t="shared" si="213"/>
        <v>0</v>
      </c>
      <c r="SZA20" s="300">
        <f t="shared" si="213"/>
        <v>0</v>
      </c>
      <c r="SZB20" s="300">
        <f t="shared" si="213"/>
        <v>0</v>
      </c>
      <c r="SZC20" s="300">
        <f t="shared" si="213"/>
        <v>0</v>
      </c>
      <c r="SZD20" s="300">
        <f t="shared" si="213"/>
        <v>0</v>
      </c>
      <c r="SZE20" s="300">
        <f t="shared" si="213"/>
        <v>0</v>
      </c>
      <c r="SZF20" s="300">
        <f t="shared" si="213"/>
        <v>0</v>
      </c>
      <c r="SZG20" s="300">
        <f t="shared" si="213"/>
        <v>0</v>
      </c>
      <c r="SZH20" s="300">
        <f t="shared" si="213"/>
        <v>0</v>
      </c>
      <c r="SZI20" s="300">
        <f t="shared" si="213"/>
        <v>0</v>
      </c>
      <c r="SZJ20" s="300">
        <f t="shared" si="213"/>
        <v>0</v>
      </c>
      <c r="SZK20" s="300">
        <f t="shared" si="213"/>
        <v>0</v>
      </c>
      <c r="SZL20" s="300">
        <f t="shared" si="213"/>
        <v>0</v>
      </c>
      <c r="SZM20" s="300">
        <f t="shared" si="213"/>
        <v>0</v>
      </c>
      <c r="SZN20" s="300">
        <f t="shared" si="213"/>
        <v>0</v>
      </c>
      <c r="SZO20" s="300">
        <f t="shared" si="213"/>
        <v>0</v>
      </c>
      <c r="SZP20" s="300">
        <f t="shared" si="213"/>
        <v>0</v>
      </c>
      <c r="SZQ20" s="300">
        <f t="shared" si="213"/>
        <v>0</v>
      </c>
      <c r="SZR20" s="300">
        <f t="shared" si="213"/>
        <v>0</v>
      </c>
      <c r="SZS20" s="300">
        <f t="shared" si="213"/>
        <v>0</v>
      </c>
      <c r="SZT20" s="300">
        <f t="shared" si="213"/>
        <v>0</v>
      </c>
      <c r="SZU20" s="300">
        <f t="shared" si="213"/>
        <v>0</v>
      </c>
      <c r="SZV20" s="300">
        <f t="shared" si="213"/>
        <v>0</v>
      </c>
      <c r="SZW20" s="300">
        <f t="shared" si="213"/>
        <v>0</v>
      </c>
      <c r="SZX20" s="300">
        <f t="shared" si="213"/>
        <v>0</v>
      </c>
      <c r="SZY20" s="300">
        <f t="shared" si="213"/>
        <v>0</v>
      </c>
      <c r="SZZ20" s="300">
        <f t="shared" si="213"/>
        <v>0</v>
      </c>
      <c r="TAA20" s="300">
        <f t="shared" si="213"/>
        <v>0</v>
      </c>
      <c r="TAB20" s="300">
        <f t="shared" si="213"/>
        <v>0</v>
      </c>
      <c r="TAC20" s="300">
        <f t="shared" si="213"/>
        <v>0</v>
      </c>
      <c r="TAD20" s="300">
        <f t="shared" si="213"/>
        <v>0</v>
      </c>
      <c r="TAE20" s="300">
        <f t="shared" si="213"/>
        <v>0</v>
      </c>
      <c r="TAF20" s="300">
        <f t="shared" si="213"/>
        <v>0</v>
      </c>
      <c r="TAG20" s="300">
        <f t="shared" si="213"/>
        <v>0</v>
      </c>
      <c r="TAH20" s="300">
        <f t="shared" si="213"/>
        <v>0</v>
      </c>
      <c r="TAI20" s="300">
        <f t="shared" si="213"/>
        <v>0</v>
      </c>
      <c r="TAJ20" s="300">
        <f t="shared" si="213"/>
        <v>0</v>
      </c>
      <c r="TAK20" s="300">
        <f t="shared" si="213"/>
        <v>0</v>
      </c>
      <c r="TAL20" s="300">
        <f t="shared" si="213"/>
        <v>0</v>
      </c>
      <c r="TAM20" s="300">
        <f t="shared" si="213"/>
        <v>0</v>
      </c>
      <c r="TAN20" s="300">
        <f t="shared" si="213"/>
        <v>0</v>
      </c>
      <c r="TAO20" s="300">
        <f t="shared" si="213"/>
        <v>0</v>
      </c>
      <c r="TAP20" s="300">
        <f t="shared" si="213"/>
        <v>0</v>
      </c>
      <c r="TAQ20" s="300">
        <f t="shared" si="213"/>
        <v>0</v>
      </c>
      <c r="TAR20" s="300">
        <f t="shared" si="213"/>
        <v>0</v>
      </c>
      <c r="TAS20" s="300">
        <f t="shared" si="213"/>
        <v>0</v>
      </c>
      <c r="TAT20" s="300">
        <f t="shared" si="213"/>
        <v>0</v>
      </c>
      <c r="TAU20" s="300">
        <f t="shared" si="213"/>
        <v>0</v>
      </c>
      <c r="TAV20" s="300">
        <f t="shared" si="213"/>
        <v>0</v>
      </c>
      <c r="TAW20" s="300">
        <f t="shared" si="213"/>
        <v>0</v>
      </c>
      <c r="TAX20" s="300">
        <f t="shared" si="213"/>
        <v>0</v>
      </c>
      <c r="TAY20" s="300">
        <f t="shared" si="213"/>
        <v>0</v>
      </c>
      <c r="TAZ20" s="300">
        <f t="shared" si="213"/>
        <v>0</v>
      </c>
      <c r="TBA20" s="300">
        <f t="shared" si="213"/>
        <v>0</v>
      </c>
      <c r="TBB20" s="300">
        <f t="shared" si="213"/>
        <v>0</v>
      </c>
      <c r="TBC20" s="300">
        <f t="shared" si="213"/>
        <v>0</v>
      </c>
      <c r="TBD20" s="300">
        <f t="shared" si="213"/>
        <v>0</v>
      </c>
      <c r="TBE20" s="300">
        <f t="shared" si="213"/>
        <v>0</v>
      </c>
      <c r="TBF20" s="300">
        <f t="shared" ref="TBF20:TDQ20" si="214" xml:space="preserve"> IF( TBF18 = 1, $F10, 0 )</f>
        <v>0</v>
      </c>
      <c r="TBG20" s="300">
        <f t="shared" si="214"/>
        <v>0</v>
      </c>
      <c r="TBH20" s="300">
        <f t="shared" si="214"/>
        <v>0</v>
      </c>
      <c r="TBI20" s="300">
        <f t="shared" si="214"/>
        <v>0</v>
      </c>
      <c r="TBJ20" s="300">
        <f t="shared" si="214"/>
        <v>0</v>
      </c>
      <c r="TBK20" s="300">
        <f t="shared" si="214"/>
        <v>0</v>
      </c>
      <c r="TBL20" s="300">
        <f t="shared" si="214"/>
        <v>0</v>
      </c>
      <c r="TBM20" s="300">
        <f t="shared" si="214"/>
        <v>0</v>
      </c>
      <c r="TBN20" s="300">
        <f t="shared" si="214"/>
        <v>0</v>
      </c>
      <c r="TBO20" s="300">
        <f t="shared" si="214"/>
        <v>0</v>
      </c>
      <c r="TBP20" s="300">
        <f t="shared" si="214"/>
        <v>0</v>
      </c>
      <c r="TBQ20" s="300">
        <f t="shared" si="214"/>
        <v>0</v>
      </c>
      <c r="TBR20" s="300">
        <f t="shared" si="214"/>
        <v>0</v>
      </c>
      <c r="TBS20" s="300">
        <f t="shared" si="214"/>
        <v>0</v>
      </c>
      <c r="TBT20" s="300">
        <f t="shared" si="214"/>
        <v>0</v>
      </c>
      <c r="TBU20" s="300">
        <f t="shared" si="214"/>
        <v>0</v>
      </c>
      <c r="TBV20" s="300">
        <f t="shared" si="214"/>
        <v>0</v>
      </c>
      <c r="TBW20" s="300">
        <f t="shared" si="214"/>
        <v>0</v>
      </c>
      <c r="TBX20" s="300">
        <f t="shared" si="214"/>
        <v>0</v>
      </c>
      <c r="TBY20" s="300">
        <f t="shared" si="214"/>
        <v>0</v>
      </c>
      <c r="TBZ20" s="300">
        <f t="shared" si="214"/>
        <v>0</v>
      </c>
      <c r="TCA20" s="300">
        <f t="shared" si="214"/>
        <v>0</v>
      </c>
      <c r="TCB20" s="300">
        <f t="shared" si="214"/>
        <v>0</v>
      </c>
      <c r="TCC20" s="300">
        <f t="shared" si="214"/>
        <v>0</v>
      </c>
      <c r="TCD20" s="300">
        <f t="shared" si="214"/>
        <v>0</v>
      </c>
      <c r="TCE20" s="300">
        <f t="shared" si="214"/>
        <v>0</v>
      </c>
      <c r="TCF20" s="300">
        <f t="shared" si="214"/>
        <v>0</v>
      </c>
      <c r="TCG20" s="300">
        <f t="shared" si="214"/>
        <v>0</v>
      </c>
      <c r="TCH20" s="300">
        <f t="shared" si="214"/>
        <v>0</v>
      </c>
      <c r="TCI20" s="300">
        <f t="shared" si="214"/>
        <v>0</v>
      </c>
      <c r="TCJ20" s="300">
        <f t="shared" si="214"/>
        <v>0</v>
      </c>
      <c r="TCK20" s="300">
        <f t="shared" si="214"/>
        <v>0</v>
      </c>
      <c r="TCL20" s="300">
        <f t="shared" si="214"/>
        <v>0</v>
      </c>
      <c r="TCM20" s="300">
        <f t="shared" si="214"/>
        <v>0</v>
      </c>
      <c r="TCN20" s="300">
        <f t="shared" si="214"/>
        <v>0</v>
      </c>
      <c r="TCO20" s="300">
        <f t="shared" si="214"/>
        <v>0</v>
      </c>
      <c r="TCP20" s="300">
        <f t="shared" si="214"/>
        <v>0</v>
      </c>
      <c r="TCQ20" s="300">
        <f t="shared" si="214"/>
        <v>0</v>
      </c>
      <c r="TCR20" s="300">
        <f t="shared" si="214"/>
        <v>0</v>
      </c>
      <c r="TCS20" s="300">
        <f t="shared" si="214"/>
        <v>0</v>
      </c>
      <c r="TCT20" s="300">
        <f t="shared" si="214"/>
        <v>0</v>
      </c>
      <c r="TCU20" s="300">
        <f t="shared" si="214"/>
        <v>0</v>
      </c>
      <c r="TCV20" s="300">
        <f t="shared" si="214"/>
        <v>0</v>
      </c>
      <c r="TCW20" s="300">
        <f t="shared" si="214"/>
        <v>0</v>
      </c>
      <c r="TCX20" s="300">
        <f t="shared" si="214"/>
        <v>0</v>
      </c>
      <c r="TCY20" s="300">
        <f t="shared" si="214"/>
        <v>0</v>
      </c>
      <c r="TCZ20" s="300">
        <f t="shared" si="214"/>
        <v>0</v>
      </c>
      <c r="TDA20" s="300">
        <f t="shared" si="214"/>
        <v>0</v>
      </c>
      <c r="TDB20" s="300">
        <f t="shared" si="214"/>
        <v>0</v>
      </c>
      <c r="TDC20" s="300">
        <f t="shared" si="214"/>
        <v>0</v>
      </c>
      <c r="TDD20" s="300">
        <f t="shared" si="214"/>
        <v>0</v>
      </c>
      <c r="TDE20" s="300">
        <f t="shared" si="214"/>
        <v>0</v>
      </c>
      <c r="TDF20" s="300">
        <f t="shared" si="214"/>
        <v>0</v>
      </c>
      <c r="TDG20" s="300">
        <f t="shared" si="214"/>
        <v>0</v>
      </c>
      <c r="TDH20" s="300">
        <f t="shared" si="214"/>
        <v>0</v>
      </c>
      <c r="TDI20" s="300">
        <f t="shared" si="214"/>
        <v>0</v>
      </c>
      <c r="TDJ20" s="300">
        <f t="shared" si="214"/>
        <v>0</v>
      </c>
      <c r="TDK20" s="300">
        <f t="shared" si="214"/>
        <v>0</v>
      </c>
      <c r="TDL20" s="300">
        <f t="shared" si="214"/>
        <v>0</v>
      </c>
      <c r="TDM20" s="300">
        <f t="shared" si="214"/>
        <v>0</v>
      </c>
      <c r="TDN20" s="300">
        <f t="shared" si="214"/>
        <v>0</v>
      </c>
      <c r="TDO20" s="300">
        <f t="shared" si="214"/>
        <v>0</v>
      </c>
      <c r="TDP20" s="300">
        <f t="shared" si="214"/>
        <v>0</v>
      </c>
      <c r="TDQ20" s="300">
        <f t="shared" si="214"/>
        <v>0</v>
      </c>
      <c r="TDR20" s="300">
        <f t="shared" ref="TDR20:TGC20" si="215" xml:space="preserve"> IF( TDR18 = 1, $F10, 0 )</f>
        <v>0</v>
      </c>
      <c r="TDS20" s="300">
        <f t="shared" si="215"/>
        <v>0</v>
      </c>
      <c r="TDT20" s="300">
        <f t="shared" si="215"/>
        <v>0</v>
      </c>
      <c r="TDU20" s="300">
        <f t="shared" si="215"/>
        <v>0</v>
      </c>
      <c r="TDV20" s="300">
        <f t="shared" si="215"/>
        <v>0</v>
      </c>
      <c r="TDW20" s="300">
        <f t="shared" si="215"/>
        <v>0</v>
      </c>
      <c r="TDX20" s="300">
        <f t="shared" si="215"/>
        <v>0</v>
      </c>
      <c r="TDY20" s="300">
        <f t="shared" si="215"/>
        <v>0</v>
      </c>
      <c r="TDZ20" s="300">
        <f t="shared" si="215"/>
        <v>0</v>
      </c>
      <c r="TEA20" s="300">
        <f t="shared" si="215"/>
        <v>0</v>
      </c>
      <c r="TEB20" s="300">
        <f t="shared" si="215"/>
        <v>0</v>
      </c>
      <c r="TEC20" s="300">
        <f t="shared" si="215"/>
        <v>0</v>
      </c>
      <c r="TED20" s="300">
        <f t="shared" si="215"/>
        <v>0</v>
      </c>
      <c r="TEE20" s="300">
        <f t="shared" si="215"/>
        <v>0</v>
      </c>
      <c r="TEF20" s="300">
        <f t="shared" si="215"/>
        <v>0</v>
      </c>
      <c r="TEG20" s="300">
        <f t="shared" si="215"/>
        <v>0</v>
      </c>
      <c r="TEH20" s="300">
        <f t="shared" si="215"/>
        <v>0</v>
      </c>
      <c r="TEI20" s="300">
        <f t="shared" si="215"/>
        <v>0</v>
      </c>
      <c r="TEJ20" s="300">
        <f t="shared" si="215"/>
        <v>0</v>
      </c>
      <c r="TEK20" s="300">
        <f t="shared" si="215"/>
        <v>0</v>
      </c>
      <c r="TEL20" s="300">
        <f t="shared" si="215"/>
        <v>0</v>
      </c>
      <c r="TEM20" s="300">
        <f t="shared" si="215"/>
        <v>0</v>
      </c>
      <c r="TEN20" s="300">
        <f t="shared" si="215"/>
        <v>0</v>
      </c>
      <c r="TEO20" s="300">
        <f t="shared" si="215"/>
        <v>0</v>
      </c>
      <c r="TEP20" s="300">
        <f t="shared" si="215"/>
        <v>0</v>
      </c>
      <c r="TEQ20" s="300">
        <f t="shared" si="215"/>
        <v>0</v>
      </c>
      <c r="TER20" s="300">
        <f t="shared" si="215"/>
        <v>0</v>
      </c>
      <c r="TES20" s="300">
        <f t="shared" si="215"/>
        <v>0</v>
      </c>
      <c r="TET20" s="300">
        <f t="shared" si="215"/>
        <v>0</v>
      </c>
      <c r="TEU20" s="300">
        <f t="shared" si="215"/>
        <v>0</v>
      </c>
      <c r="TEV20" s="300">
        <f t="shared" si="215"/>
        <v>0</v>
      </c>
      <c r="TEW20" s="300">
        <f t="shared" si="215"/>
        <v>0</v>
      </c>
      <c r="TEX20" s="300">
        <f t="shared" si="215"/>
        <v>0</v>
      </c>
      <c r="TEY20" s="300">
        <f t="shared" si="215"/>
        <v>0</v>
      </c>
      <c r="TEZ20" s="300">
        <f t="shared" si="215"/>
        <v>0</v>
      </c>
      <c r="TFA20" s="300">
        <f t="shared" si="215"/>
        <v>0</v>
      </c>
      <c r="TFB20" s="300">
        <f t="shared" si="215"/>
        <v>0</v>
      </c>
      <c r="TFC20" s="300">
        <f t="shared" si="215"/>
        <v>0</v>
      </c>
      <c r="TFD20" s="300">
        <f t="shared" si="215"/>
        <v>0</v>
      </c>
      <c r="TFE20" s="300">
        <f t="shared" si="215"/>
        <v>0</v>
      </c>
      <c r="TFF20" s="300">
        <f t="shared" si="215"/>
        <v>0</v>
      </c>
      <c r="TFG20" s="300">
        <f t="shared" si="215"/>
        <v>0</v>
      </c>
      <c r="TFH20" s="300">
        <f t="shared" si="215"/>
        <v>0</v>
      </c>
      <c r="TFI20" s="300">
        <f t="shared" si="215"/>
        <v>0</v>
      </c>
      <c r="TFJ20" s="300">
        <f t="shared" si="215"/>
        <v>0</v>
      </c>
      <c r="TFK20" s="300">
        <f t="shared" si="215"/>
        <v>0</v>
      </c>
      <c r="TFL20" s="300">
        <f t="shared" si="215"/>
        <v>0</v>
      </c>
      <c r="TFM20" s="300">
        <f t="shared" si="215"/>
        <v>0</v>
      </c>
      <c r="TFN20" s="300">
        <f t="shared" si="215"/>
        <v>0</v>
      </c>
      <c r="TFO20" s="300">
        <f t="shared" si="215"/>
        <v>0</v>
      </c>
      <c r="TFP20" s="300">
        <f t="shared" si="215"/>
        <v>0</v>
      </c>
      <c r="TFQ20" s="300">
        <f t="shared" si="215"/>
        <v>0</v>
      </c>
      <c r="TFR20" s="300">
        <f t="shared" si="215"/>
        <v>0</v>
      </c>
      <c r="TFS20" s="300">
        <f t="shared" si="215"/>
        <v>0</v>
      </c>
      <c r="TFT20" s="300">
        <f t="shared" si="215"/>
        <v>0</v>
      </c>
      <c r="TFU20" s="300">
        <f t="shared" si="215"/>
        <v>0</v>
      </c>
      <c r="TFV20" s="300">
        <f t="shared" si="215"/>
        <v>0</v>
      </c>
      <c r="TFW20" s="300">
        <f t="shared" si="215"/>
        <v>0</v>
      </c>
      <c r="TFX20" s="300">
        <f t="shared" si="215"/>
        <v>0</v>
      </c>
      <c r="TFY20" s="300">
        <f t="shared" si="215"/>
        <v>0</v>
      </c>
      <c r="TFZ20" s="300">
        <f t="shared" si="215"/>
        <v>0</v>
      </c>
      <c r="TGA20" s="300">
        <f t="shared" si="215"/>
        <v>0</v>
      </c>
      <c r="TGB20" s="300">
        <f t="shared" si="215"/>
        <v>0</v>
      </c>
      <c r="TGC20" s="300">
        <f t="shared" si="215"/>
        <v>0</v>
      </c>
      <c r="TGD20" s="300">
        <f t="shared" ref="TGD20:TIO20" si="216" xml:space="preserve"> IF( TGD18 = 1, $F10, 0 )</f>
        <v>0</v>
      </c>
      <c r="TGE20" s="300">
        <f t="shared" si="216"/>
        <v>0</v>
      </c>
      <c r="TGF20" s="300">
        <f t="shared" si="216"/>
        <v>0</v>
      </c>
      <c r="TGG20" s="300">
        <f t="shared" si="216"/>
        <v>0</v>
      </c>
      <c r="TGH20" s="300">
        <f t="shared" si="216"/>
        <v>0</v>
      </c>
      <c r="TGI20" s="300">
        <f t="shared" si="216"/>
        <v>0</v>
      </c>
      <c r="TGJ20" s="300">
        <f t="shared" si="216"/>
        <v>0</v>
      </c>
      <c r="TGK20" s="300">
        <f t="shared" si="216"/>
        <v>0</v>
      </c>
      <c r="TGL20" s="300">
        <f t="shared" si="216"/>
        <v>0</v>
      </c>
      <c r="TGM20" s="300">
        <f t="shared" si="216"/>
        <v>0</v>
      </c>
      <c r="TGN20" s="300">
        <f t="shared" si="216"/>
        <v>0</v>
      </c>
      <c r="TGO20" s="300">
        <f t="shared" si="216"/>
        <v>0</v>
      </c>
      <c r="TGP20" s="300">
        <f t="shared" si="216"/>
        <v>0</v>
      </c>
      <c r="TGQ20" s="300">
        <f t="shared" si="216"/>
        <v>0</v>
      </c>
      <c r="TGR20" s="300">
        <f t="shared" si="216"/>
        <v>0</v>
      </c>
      <c r="TGS20" s="300">
        <f t="shared" si="216"/>
        <v>0</v>
      </c>
      <c r="TGT20" s="300">
        <f t="shared" si="216"/>
        <v>0</v>
      </c>
      <c r="TGU20" s="300">
        <f t="shared" si="216"/>
        <v>0</v>
      </c>
      <c r="TGV20" s="300">
        <f t="shared" si="216"/>
        <v>0</v>
      </c>
      <c r="TGW20" s="300">
        <f t="shared" si="216"/>
        <v>0</v>
      </c>
      <c r="TGX20" s="300">
        <f t="shared" si="216"/>
        <v>0</v>
      </c>
      <c r="TGY20" s="300">
        <f t="shared" si="216"/>
        <v>0</v>
      </c>
      <c r="TGZ20" s="300">
        <f t="shared" si="216"/>
        <v>0</v>
      </c>
      <c r="THA20" s="300">
        <f t="shared" si="216"/>
        <v>0</v>
      </c>
      <c r="THB20" s="300">
        <f t="shared" si="216"/>
        <v>0</v>
      </c>
      <c r="THC20" s="300">
        <f t="shared" si="216"/>
        <v>0</v>
      </c>
      <c r="THD20" s="300">
        <f t="shared" si="216"/>
        <v>0</v>
      </c>
      <c r="THE20" s="300">
        <f t="shared" si="216"/>
        <v>0</v>
      </c>
      <c r="THF20" s="300">
        <f t="shared" si="216"/>
        <v>0</v>
      </c>
      <c r="THG20" s="300">
        <f t="shared" si="216"/>
        <v>0</v>
      </c>
      <c r="THH20" s="300">
        <f t="shared" si="216"/>
        <v>0</v>
      </c>
      <c r="THI20" s="300">
        <f t="shared" si="216"/>
        <v>0</v>
      </c>
      <c r="THJ20" s="300">
        <f t="shared" si="216"/>
        <v>0</v>
      </c>
      <c r="THK20" s="300">
        <f t="shared" si="216"/>
        <v>0</v>
      </c>
      <c r="THL20" s="300">
        <f t="shared" si="216"/>
        <v>0</v>
      </c>
      <c r="THM20" s="300">
        <f t="shared" si="216"/>
        <v>0</v>
      </c>
      <c r="THN20" s="300">
        <f t="shared" si="216"/>
        <v>0</v>
      </c>
      <c r="THO20" s="300">
        <f t="shared" si="216"/>
        <v>0</v>
      </c>
      <c r="THP20" s="300">
        <f t="shared" si="216"/>
        <v>0</v>
      </c>
      <c r="THQ20" s="300">
        <f t="shared" si="216"/>
        <v>0</v>
      </c>
      <c r="THR20" s="300">
        <f t="shared" si="216"/>
        <v>0</v>
      </c>
      <c r="THS20" s="300">
        <f t="shared" si="216"/>
        <v>0</v>
      </c>
      <c r="THT20" s="300">
        <f t="shared" si="216"/>
        <v>0</v>
      </c>
      <c r="THU20" s="300">
        <f t="shared" si="216"/>
        <v>0</v>
      </c>
      <c r="THV20" s="300">
        <f t="shared" si="216"/>
        <v>0</v>
      </c>
      <c r="THW20" s="300">
        <f t="shared" si="216"/>
        <v>0</v>
      </c>
      <c r="THX20" s="300">
        <f t="shared" si="216"/>
        <v>0</v>
      </c>
      <c r="THY20" s="300">
        <f t="shared" si="216"/>
        <v>0</v>
      </c>
      <c r="THZ20" s="300">
        <f t="shared" si="216"/>
        <v>0</v>
      </c>
      <c r="TIA20" s="300">
        <f t="shared" si="216"/>
        <v>0</v>
      </c>
      <c r="TIB20" s="300">
        <f t="shared" si="216"/>
        <v>0</v>
      </c>
      <c r="TIC20" s="300">
        <f t="shared" si="216"/>
        <v>0</v>
      </c>
      <c r="TID20" s="300">
        <f t="shared" si="216"/>
        <v>0</v>
      </c>
      <c r="TIE20" s="300">
        <f t="shared" si="216"/>
        <v>0</v>
      </c>
      <c r="TIF20" s="300">
        <f t="shared" si="216"/>
        <v>0</v>
      </c>
      <c r="TIG20" s="300">
        <f t="shared" si="216"/>
        <v>0</v>
      </c>
      <c r="TIH20" s="300">
        <f t="shared" si="216"/>
        <v>0</v>
      </c>
      <c r="TII20" s="300">
        <f t="shared" si="216"/>
        <v>0</v>
      </c>
      <c r="TIJ20" s="300">
        <f t="shared" si="216"/>
        <v>0</v>
      </c>
      <c r="TIK20" s="300">
        <f t="shared" si="216"/>
        <v>0</v>
      </c>
      <c r="TIL20" s="300">
        <f t="shared" si="216"/>
        <v>0</v>
      </c>
      <c r="TIM20" s="300">
        <f t="shared" si="216"/>
        <v>0</v>
      </c>
      <c r="TIN20" s="300">
        <f t="shared" si="216"/>
        <v>0</v>
      </c>
      <c r="TIO20" s="300">
        <f t="shared" si="216"/>
        <v>0</v>
      </c>
      <c r="TIP20" s="300">
        <f t="shared" ref="TIP20:TLA20" si="217" xml:space="preserve"> IF( TIP18 = 1, $F10, 0 )</f>
        <v>0</v>
      </c>
      <c r="TIQ20" s="300">
        <f t="shared" si="217"/>
        <v>0</v>
      </c>
      <c r="TIR20" s="300">
        <f t="shared" si="217"/>
        <v>0</v>
      </c>
      <c r="TIS20" s="300">
        <f t="shared" si="217"/>
        <v>0</v>
      </c>
      <c r="TIT20" s="300">
        <f t="shared" si="217"/>
        <v>0</v>
      </c>
      <c r="TIU20" s="300">
        <f t="shared" si="217"/>
        <v>0</v>
      </c>
      <c r="TIV20" s="300">
        <f t="shared" si="217"/>
        <v>0</v>
      </c>
      <c r="TIW20" s="300">
        <f t="shared" si="217"/>
        <v>0</v>
      </c>
      <c r="TIX20" s="300">
        <f t="shared" si="217"/>
        <v>0</v>
      </c>
      <c r="TIY20" s="300">
        <f t="shared" si="217"/>
        <v>0</v>
      </c>
      <c r="TIZ20" s="300">
        <f t="shared" si="217"/>
        <v>0</v>
      </c>
      <c r="TJA20" s="300">
        <f t="shared" si="217"/>
        <v>0</v>
      </c>
      <c r="TJB20" s="300">
        <f t="shared" si="217"/>
        <v>0</v>
      </c>
      <c r="TJC20" s="300">
        <f t="shared" si="217"/>
        <v>0</v>
      </c>
      <c r="TJD20" s="300">
        <f t="shared" si="217"/>
        <v>0</v>
      </c>
      <c r="TJE20" s="300">
        <f t="shared" si="217"/>
        <v>0</v>
      </c>
      <c r="TJF20" s="300">
        <f t="shared" si="217"/>
        <v>0</v>
      </c>
      <c r="TJG20" s="300">
        <f t="shared" si="217"/>
        <v>0</v>
      </c>
      <c r="TJH20" s="300">
        <f t="shared" si="217"/>
        <v>0</v>
      </c>
      <c r="TJI20" s="300">
        <f t="shared" si="217"/>
        <v>0</v>
      </c>
      <c r="TJJ20" s="300">
        <f t="shared" si="217"/>
        <v>0</v>
      </c>
      <c r="TJK20" s="300">
        <f t="shared" si="217"/>
        <v>0</v>
      </c>
      <c r="TJL20" s="300">
        <f t="shared" si="217"/>
        <v>0</v>
      </c>
      <c r="TJM20" s="300">
        <f t="shared" si="217"/>
        <v>0</v>
      </c>
      <c r="TJN20" s="300">
        <f t="shared" si="217"/>
        <v>0</v>
      </c>
      <c r="TJO20" s="300">
        <f t="shared" si="217"/>
        <v>0</v>
      </c>
      <c r="TJP20" s="300">
        <f t="shared" si="217"/>
        <v>0</v>
      </c>
      <c r="TJQ20" s="300">
        <f t="shared" si="217"/>
        <v>0</v>
      </c>
      <c r="TJR20" s="300">
        <f t="shared" si="217"/>
        <v>0</v>
      </c>
      <c r="TJS20" s="300">
        <f t="shared" si="217"/>
        <v>0</v>
      </c>
      <c r="TJT20" s="300">
        <f t="shared" si="217"/>
        <v>0</v>
      </c>
      <c r="TJU20" s="300">
        <f t="shared" si="217"/>
        <v>0</v>
      </c>
      <c r="TJV20" s="300">
        <f t="shared" si="217"/>
        <v>0</v>
      </c>
      <c r="TJW20" s="300">
        <f t="shared" si="217"/>
        <v>0</v>
      </c>
      <c r="TJX20" s="300">
        <f t="shared" si="217"/>
        <v>0</v>
      </c>
      <c r="TJY20" s="300">
        <f t="shared" si="217"/>
        <v>0</v>
      </c>
      <c r="TJZ20" s="300">
        <f t="shared" si="217"/>
        <v>0</v>
      </c>
      <c r="TKA20" s="300">
        <f t="shared" si="217"/>
        <v>0</v>
      </c>
      <c r="TKB20" s="300">
        <f t="shared" si="217"/>
        <v>0</v>
      </c>
      <c r="TKC20" s="300">
        <f t="shared" si="217"/>
        <v>0</v>
      </c>
      <c r="TKD20" s="300">
        <f t="shared" si="217"/>
        <v>0</v>
      </c>
      <c r="TKE20" s="300">
        <f t="shared" si="217"/>
        <v>0</v>
      </c>
      <c r="TKF20" s="300">
        <f t="shared" si="217"/>
        <v>0</v>
      </c>
      <c r="TKG20" s="300">
        <f t="shared" si="217"/>
        <v>0</v>
      </c>
      <c r="TKH20" s="300">
        <f t="shared" si="217"/>
        <v>0</v>
      </c>
      <c r="TKI20" s="300">
        <f t="shared" si="217"/>
        <v>0</v>
      </c>
      <c r="TKJ20" s="300">
        <f t="shared" si="217"/>
        <v>0</v>
      </c>
      <c r="TKK20" s="300">
        <f t="shared" si="217"/>
        <v>0</v>
      </c>
      <c r="TKL20" s="300">
        <f t="shared" si="217"/>
        <v>0</v>
      </c>
      <c r="TKM20" s="300">
        <f t="shared" si="217"/>
        <v>0</v>
      </c>
      <c r="TKN20" s="300">
        <f t="shared" si="217"/>
        <v>0</v>
      </c>
      <c r="TKO20" s="300">
        <f t="shared" si="217"/>
        <v>0</v>
      </c>
      <c r="TKP20" s="300">
        <f t="shared" si="217"/>
        <v>0</v>
      </c>
      <c r="TKQ20" s="300">
        <f t="shared" si="217"/>
        <v>0</v>
      </c>
      <c r="TKR20" s="300">
        <f t="shared" si="217"/>
        <v>0</v>
      </c>
      <c r="TKS20" s="300">
        <f t="shared" si="217"/>
        <v>0</v>
      </c>
      <c r="TKT20" s="300">
        <f t="shared" si="217"/>
        <v>0</v>
      </c>
      <c r="TKU20" s="300">
        <f t="shared" si="217"/>
        <v>0</v>
      </c>
      <c r="TKV20" s="300">
        <f t="shared" si="217"/>
        <v>0</v>
      </c>
      <c r="TKW20" s="300">
        <f t="shared" si="217"/>
        <v>0</v>
      </c>
      <c r="TKX20" s="300">
        <f t="shared" si="217"/>
        <v>0</v>
      </c>
      <c r="TKY20" s="300">
        <f t="shared" si="217"/>
        <v>0</v>
      </c>
      <c r="TKZ20" s="300">
        <f t="shared" si="217"/>
        <v>0</v>
      </c>
      <c r="TLA20" s="300">
        <f t="shared" si="217"/>
        <v>0</v>
      </c>
      <c r="TLB20" s="300">
        <f t="shared" ref="TLB20:TNM20" si="218" xml:space="preserve"> IF( TLB18 = 1, $F10, 0 )</f>
        <v>0</v>
      </c>
      <c r="TLC20" s="300">
        <f t="shared" si="218"/>
        <v>0</v>
      </c>
      <c r="TLD20" s="300">
        <f t="shared" si="218"/>
        <v>0</v>
      </c>
      <c r="TLE20" s="300">
        <f t="shared" si="218"/>
        <v>0</v>
      </c>
      <c r="TLF20" s="300">
        <f t="shared" si="218"/>
        <v>0</v>
      </c>
      <c r="TLG20" s="300">
        <f t="shared" si="218"/>
        <v>0</v>
      </c>
      <c r="TLH20" s="300">
        <f t="shared" si="218"/>
        <v>0</v>
      </c>
      <c r="TLI20" s="300">
        <f t="shared" si="218"/>
        <v>0</v>
      </c>
      <c r="TLJ20" s="300">
        <f t="shared" si="218"/>
        <v>0</v>
      </c>
      <c r="TLK20" s="300">
        <f t="shared" si="218"/>
        <v>0</v>
      </c>
      <c r="TLL20" s="300">
        <f t="shared" si="218"/>
        <v>0</v>
      </c>
      <c r="TLM20" s="300">
        <f t="shared" si="218"/>
        <v>0</v>
      </c>
      <c r="TLN20" s="300">
        <f t="shared" si="218"/>
        <v>0</v>
      </c>
      <c r="TLO20" s="300">
        <f t="shared" si="218"/>
        <v>0</v>
      </c>
      <c r="TLP20" s="300">
        <f t="shared" si="218"/>
        <v>0</v>
      </c>
      <c r="TLQ20" s="300">
        <f t="shared" si="218"/>
        <v>0</v>
      </c>
      <c r="TLR20" s="300">
        <f t="shared" si="218"/>
        <v>0</v>
      </c>
      <c r="TLS20" s="300">
        <f t="shared" si="218"/>
        <v>0</v>
      </c>
      <c r="TLT20" s="300">
        <f t="shared" si="218"/>
        <v>0</v>
      </c>
      <c r="TLU20" s="300">
        <f t="shared" si="218"/>
        <v>0</v>
      </c>
      <c r="TLV20" s="300">
        <f t="shared" si="218"/>
        <v>0</v>
      </c>
      <c r="TLW20" s="300">
        <f t="shared" si="218"/>
        <v>0</v>
      </c>
      <c r="TLX20" s="300">
        <f t="shared" si="218"/>
        <v>0</v>
      </c>
      <c r="TLY20" s="300">
        <f t="shared" si="218"/>
        <v>0</v>
      </c>
      <c r="TLZ20" s="300">
        <f t="shared" si="218"/>
        <v>0</v>
      </c>
      <c r="TMA20" s="300">
        <f t="shared" si="218"/>
        <v>0</v>
      </c>
      <c r="TMB20" s="300">
        <f t="shared" si="218"/>
        <v>0</v>
      </c>
      <c r="TMC20" s="300">
        <f t="shared" si="218"/>
        <v>0</v>
      </c>
      <c r="TMD20" s="300">
        <f t="shared" si="218"/>
        <v>0</v>
      </c>
      <c r="TME20" s="300">
        <f t="shared" si="218"/>
        <v>0</v>
      </c>
      <c r="TMF20" s="300">
        <f t="shared" si="218"/>
        <v>0</v>
      </c>
      <c r="TMG20" s="300">
        <f t="shared" si="218"/>
        <v>0</v>
      </c>
      <c r="TMH20" s="300">
        <f t="shared" si="218"/>
        <v>0</v>
      </c>
      <c r="TMI20" s="300">
        <f t="shared" si="218"/>
        <v>0</v>
      </c>
      <c r="TMJ20" s="300">
        <f t="shared" si="218"/>
        <v>0</v>
      </c>
      <c r="TMK20" s="300">
        <f t="shared" si="218"/>
        <v>0</v>
      </c>
      <c r="TML20" s="300">
        <f t="shared" si="218"/>
        <v>0</v>
      </c>
      <c r="TMM20" s="300">
        <f t="shared" si="218"/>
        <v>0</v>
      </c>
      <c r="TMN20" s="300">
        <f t="shared" si="218"/>
        <v>0</v>
      </c>
      <c r="TMO20" s="300">
        <f t="shared" si="218"/>
        <v>0</v>
      </c>
      <c r="TMP20" s="300">
        <f t="shared" si="218"/>
        <v>0</v>
      </c>
      <c r="TMQ20" s="300">
        <f t="shared" si="218"/>
        <v>0</v>
      </c>
      <c r="TMR20" s="300">
        <f t="shared" si="218"/>
        <v>0</v>
      </c>
      <c r="TMS20" s="300">
        <f t="shared" si="218"/>
        <v>0</v>
      </c>
      <c r="TMT20" s="300">
        <f t="shared" si="218"/>
        <v>0</v>
      </c>
      <c r="TMU20" s="300">
        <f t="shared" si="218"/>
        <v>0</v>
      </c>
      <c r="TMV20" s="300">
        <f t="shared" si="218"/>
        <v>0</v>
      </c>
      <c r="TMW20" s="300">
        <f t="shared" si="218"/>
        <v>0</v>
      </c>
      <c r="TMX20" s="300">
        <f t="shared" si="218"/>
        <v>0</v>
      </c>
      <c r="TMY20" s="300">
        <f t="shared" si="218"/>
        <v>0</v>
      </c>
      <c r="TMZ20" s="300">
        <f t="shared" si="218"/>
        <v>0</v>
      </c>
      <c r="TNA20" s="300">
        <f t="shared" si="218"/>
        <v>0</v>
      </c>
      <c r="TNB20" s="300">
        <f t="shared" si="218"/>
        <v>0</v>
      </c>
      <c r="TNC20" s="300">
        <f t="shared" si="218"/>
        <v>0</v>
      </c>
      <c r="TND20" s="300">
        <f t="shared" si="218"/>
        <v>0</v>
      </c>
      <c r="TNE20" s="300">
        <f t="shared" si="218"/>
        <v>0</v>
      </c>
      <c r="TNF20" s="300">
        <f t="shared" si="218"/>
        <v>0</v>
      </c>
      <c r="TNG20" s="300">
        <f t="shared" si="218"/>
        <v>0</v>
      </c>
      <c r="TNH20" s="300">
        <f t="shared" si="218"/>
        <v>0</v>
      </c>
      <c r="TNI20" s="300">
        <f t="shared" si="218"/>
        <v>0</v>
      </c>
      <c r="TNJ20" s="300">
        <f t="shared" si="218"/>
        <v>0</v>
      </c>
      <c r="TNK20" s="300">
        <f t="shared" si="218"/>
        <v>0</v>
      </c>
      <c r="TNL20" s="300">
        <f t="shared" si="218"/>
        <v>0</v>
      </c>
      <c r="TNM20" s="300">
        <f t="shared" si="218"/>
        <v>0</v>
      </c>
      <c r="TNN20" s="300">
        <f t="shared" ref="TNN20:TPY20" si="219" xml:space="preserve"> IF( TNN18 = 1, $F10, 0 )</f>
        <v>0</v>
      </c>
      <c r="TNO20" s="300">
        <f t="shared" si="219"/>
        <v>0</v>
      </c>
      <c r="TNP20" s="300">
        <f t="shared" si="219"/>
        <v>0</v>
      </c>
      <c r="TNQ20" s="300">
        <f t="shared" si="219"/>
        <v>0</v>
      </c>
      <c r="TNR20" s="300">
        <f t="shared" si="219"/>
        <v>0</v>
      </c>
      <c r="TNS20" s="300">
        <f t="shared" si="219"/>
        <v>0</v>
      </c>
      <c r="TNT20" s="300">
        <f t="shared" si="219"/>
        <v>0</v>
      </c>
      <c r="TNU20" s="300">
        <f t="shared" si="219"/>
        <v>0</v>
      </c>
      <c r="TNV20" s="300">
        <f t="shared" si="219"/>
        <v>0</v>
      </c>
      <c r="TNW20" s="300">
        <f t="shared" si="219"/>
        <v>0</v>
      </c>
      <c r="TNX20" s="300">
        <f t="shared" si="219"/>
        <v>0</v>
      </c>
      <c r="TNY20" s="300">
        <f t="shared" si="219"/>
        <v>0</v>
      </c>
      <c r="TNZ20" s="300">
        <f t="shared" si="219"/>
        <v>0</v>
      </c>
      <c r="TOA20" s="300">
        <f t="shared" si="219"/>
        <v>0</v>
      </c>
      <c r="TOB20" s="300">
        <f t="shared" si="219"/>
        <v>0</v>
      </c>
      <c r="TOC20" s="300">
        <f t="shared" si="219"/>
        <v>0</v>
      </c>
      <c r="TOD20" s="300">
        <f t="shared" si="219"/>
        <v>0</v>
      </c>
      <c r="TOE20" s="300">
        <f t="shared" si="219"/>
        <v>0</v>
      </c>
      <c r="TOF20" s="300">
        <f t="shared" si="219"/>
        <v>0</v>
      </c>
      <c r="TOG20" s="300">
        <f t="shared" si="219"/>
        <v>0</v>
      </c>
      <c r="TOH20" s="300">
        <f t="shared" si="219"/>
        <v>0</v>
      </c>
      <c r="TOI20" s="300">
        <f t="shared" si="219"/>
        <v>0</v>
      </c>
      <c r="TOJ20" s="300">
        <f t="shared" si="219"/>
        <v>0</v>
      </c>
      <c r="TOK20" s="300">
        <f t="shared" si="219"/>
        <v>0</v>
      </c>
      <c r="TOL20" s="300">
        <f t="shared" si="219"/>
        <v>0</v>
      </c>
      <c r="TOM20" s="300">
        <f t="shared" si="219"/>
        <v>0</v>
      </c>
      <c r="TON20" s="300">
        <f t="shared" si="219"/>
        <v>0</v>
      </c>
      <c r="TOO20" s="300">
        <f t="shared" si="219"/>
        <v>0</v>
      </c>
      <c r="TOP20" s="300">
        <f t="shared" si="219"/>
        <v>0</v>
      </c>
      <c r="TOQ20" s="300">
        <f t="shared" si="219"/>
        <v>0</v>
      </c>
      <c r="TOR20" s="300">
        <f t="shared" si="219"/>
        <v>0</v>
      </c>
      <c r="TOS20" s="300">
        <f t="shared" si="219"/>
        <v>0</v>
      </c>
      <c r="TOT20" s="300">
        <f t="shared" si="219"/>
        <v>0</v>
      </c>
      <c r="TOU20" s="300">
        <f t="shared" si="219"/>
        <v>0</v>
      </c>
      <c r="TOV20" s="300">
        <f t="shared" si="219"/>
        <v>0</v>
      </c>
      <c r="TOW20" s="300">
        <f t="shared" si="219"/>
        <v>0</v>
      </c>
      <c r="TOX20" s="300">
        <f t="shared" si="219"/>
        <v>0</v>
      </c>
      <c r="TOY20" s="300">
        <f t="shared" si="219"/>
        <v>0</v>
      </c>
      <c r="TOZ20" s="300">
        <f t="shared" si="219"/>
        <v>0</v>
      </c>
      <c r="TPA20" s="300">
        <f t="shared" si="219"/>
        <v>0</v>
      </c>
      <c r="TPB20" s="300">
        <f t="shared" si="219"/>
        <v>0</v>
      </c>
      <c r="TPC20" s="300">
        <f t="shared" si="219"/>
        <v>0</v>
      </c>
      <c r="TPD20" s="300">
        <f t="shared" si="219"/>
        <v>0</v>
      </c>
      <c r="TPE20" s="300">
        <f t="shared" si="219"/>
        <v>0</v>
      </c>
      <c r="TPF20" s="300">
        <f t="shared" si="219"/>
        <v>0</v>
      </c>
      <c r="TPG20" s="300">
        <f t="shared" si="219"/>
        <v>0</v>
      </c>
      <c r="TPH20" s="300">
        <f t="shared" si="219"/>
        <v>0</v>
      </c>
      <c r="TPI20" s="300">
        <f t="shared" si="219"/>
        <v>0</v>
      </c>
      <c r="TPJ20" s="300">
        <f t="shared" si="219"/>
        <v>0</v>
      </c>
      <c r="TPK20" s="300">
        <f t="shared" si="219"/>
        <v>0</v>
      </c>
      <c r="TPL20" s="300">
        <f t="shared" si="219"/>
        <v>0</v>
      </c>
      <c r="TPM20" s="300">
        <f t="shared" si="219"/>
        <v>0</v>
      </c>
      <c r="TPN20" s="300">
        <f t="shared" si="219"/>
        <v>0</v>
      </c>
      <c r="TPO20" s="300">
        <f t="shared" si="219"/>
        <v>0</v>
      </c>
      <c r="TPP20" s="300">
        <f t="shared" si="219"/>
        <v>0</v>
      </c>
      <c r="TPQ20" s="300">
        <f t="shared" si="219"/>
        <v>0</v>
      </c>
      <c r="TPR20" s="300">
        <f t="shared" si="219"/>
        <v>0</v>
      </c>
      <c r="TPS20" s="300">
        <f t="shared" si="219"/>
        <v>0</v>
      </c>
      <c r="TPT20" s="300">
        <f t="shared" si="219"/>
        <v>0</v>
      </c>
      <c r="TPU20" s="300">
        <f t="shared" si="219"/>
        <v>0</v>
      </c>
      <c r="TPV20" s="300">
        <f t="shared" si="219"/>
        <v>0</v>
      </c>
      <c r="TPW20" s="300">
        <f t="shared" si="219"/>
        <v>0</v>
      </c>
      <c r="TPX20" s="300">
        <f t="shared" si="219"/>
        <v>0</v>
      </c>
      <c r="TPY20" s="300">
        <f t="shared" si="219"/>
        <v>0</v>
      </c>
      <c r="TPZ20" s="300">
        <f t="shared" ref="TPZ20:TSK20" si="220" xml:space="preserve"> IF( TPZ18 = 1, $F10, 0 )</f>
        <v>0</v>
      </c>
      <c r="TQA20" s="300">
        <f t="shared" si="220"/>
        <v>0</v>
      </c>
      <c r="TQB20" s="300">
        <f t="shared" si="220"/>
        <v>0</v>
      </c>
      <c r="TQC20" s="300">
        <f t="shared" si="220"/>
        <v>0</v>
      </c>
      <c r="TQD20" s="300">
        <f t="shared" si="220"/>
        <v>0</v>
      </c>
      <c r="TQE20" s="300">
        <f t="shared" si="220"/>
        <v>0</v>
      </c>
      <c r="TQF20" s="300">
        <f t="shared" si="220"/>
        <v>0</v>
      </c>
      <c r="TQG20" s="300">
        <f t="shared" si="220"/>
        <v>0</v>
      </c>
      <c r="TQH20" s="300">
        <f t="shared" si="220"/>
        <v>0</v>
      </c>
      <c r="TQI20" s="300">
        <f t="shared" si="220"/>
        <v>0</v>
      </c>
      <c r="TQJ20" s="300">
        <f t="shared" si="220"/>
        <v>0</v>
      </c>
      <c r="TQK20" s="300">
        <f t="shared" si="220"/>
        <v>0</v>
      </c>
      <c r="TQL20" s="300">
        <f t="shared" si="220"/>
        <v>0</v>
      </c>
      <c r="TQM20" s="300">
        <f t="shared" si="220"/>
        <v>0</v>
      </c>
      <c r="TQN20" s="300">
        <f t="shared" si="220"/>
        <v>0</v>
      </c>
      <c r="TQO20" s="300">
        <f t="shared" si="220"/>
        <v>0</v>
      </c>
      <c r="TQP20" s="300">
        <f t="shared" si="220"/>
        <v>0</v>
      </c>
      <c r="TQQ20" s="300">
        <f t="shared" si="220"/>
        <v>0</v>
      </c>
      <c r="TQR20" s="300">
        <f t="shared" si="220"/>
        <v>0</v>
      </c>
      <c r="TQS20" s="300">
        <f t="shared" si="220"/>
        <v>0</v>
      </c>
      <c r="TQT20" s="300">
        <f t="shared" si="220"/>
        <v>0</v>
      </c>
      <c r="TQU20" s="300">
        <f t="shared" si="220"/>
        <v>0</v>
      </c>
      <c r="TQV20" s="300">
        <f t="shared" si="220"/>
        <v>0</v>
      </c>
      <c r="TQW20" s="300">
        <f t="shared" si="220"/>
        <v>0</v>
      </c>
      <c r="TQX20" s="300">
        <f t="shared" si="220"/>
        <v>0</v>
      </c>
      <c r="TQY20" s="300">
        <f t="shared" si="220"/>
        <v>0</v>
      </c>
      <c r="TQZ20" s="300">
        <f t="shared" si="220"/>
        <v>0</v>
      </c>
      <c r="TRA20" s="300">
        <f t="shared" si="220"/>
        <v>0</v>
      </c>
      <c r="TRB20" s="300">
        <f t="shared" si="220"/>
        <v>0</v>
      </c>
      <c r="TRC20" s="300">
        <f t="shared" si="220"/>
        <v>0</v>
      </c>
      <c r="TRD20" s="300">
        <f t="shared" si="220"/>
        <v>0</v>
      </c>
      <c r="TRE20" s="300">
        <f t="shared" si="220"/>
        <v>0</v>
      </c>
      <c r="TRF20" s="300">
        <f t="shared" si="220"/>
        <v>0</v>
      </c>
      <c r="TRG20" s="300">
        <f t="shared" si="220"/>
        <v>0</v>
      </c>
      <c r="TRH20" s="300">
        <f t="shared" si="220"/>
        <v>0</v>
      </c>
      <c r="TRI20" s="300">
        <f t="shared" si="220"/>
        <v>0</v>
      </c>
      <c r="TRJ20" s="300">
        <f t="shared" si="220"/>
        <v>0</v>
      </c>
      <c r="TRK20" s="300">
        <f t="shared" si="220"/>
        <v>0</v>
      </c>
      <c r="TRL20" s="300">
        <f t="shared" si="220"/>
        <v>0</v>
      </c>
      <c r="TRM20" s="300">
        <f t="shared" si="220"/>
        <v>0</v>
      </c>
      <c r="TRN20" s="300">
        <f t="shared" si="220"/>
        <v>0</v>
      </c>
      <c r="TRO20" s="300">
        <f t="shared" si="220"/>
        <v>0</v>
      </c>
      <c r="TRP20" s="300">
        <f t="shared" si="220"/>
        <v>0</v>
      </c>
      <c r="TRQ20" s="300">
        <f t="shared" si="220"/>
        <v>0</v>
      </c>
      <c r="TRR20" s="300">
        <f t="shared" si="220"/>
        <v>0</v>
      </c>
      <c r="TRS20" s="300">
        <f t="shared" si="220"/>
        <v>0</v>
      </c>
      <c r="TRT20" s="300">
        <f t="shared" si="220"/>
        <v>0</v>
      </c>
      <c r="TRU20" s="300">
        <f t="shared" si="220"/>
        <v>0</v>
      </c>
      <c r="TRV20" s="300">
        <f t="shared" si="220"/>
        <v>0</v>
      </c>
      <c r="TRW20" s="300">
        <f t="shared" si="220"/>
        <v>0</v>
      </c>
      <c r="TRX20" s="300">
        <f t="shared" si="220"/>
        <v>0</v>
      </c>
      <c r="TRY20" s="300">
        <f t="shared" si="220"/>
        <v>0</v>
      </c>
      <c r="TRZ20" s="300">
        <f t="shared" si="220"/>
        <v>0</v>
      </c>
      <c r="TSA20" s="300">
        <f t="shared" si="220"/>
        <v>0</v>
      </c>
      <c r="TSB20" s="300">
        <f t="shared" si="220"/>
        <v>0</v>
      </c>
      <c r="TSC20" s="300">
        <f t="shared" si="220"/>
        <v>0</v>
      </c>
      <c r="TSD20" s="300">
        <f t="shared" si="220"/>
        <v>0</v>
      </c>
      <c r="TSE20" s="300">
        <f t="shared" si="220"/>
        <v>0</v>
      </c>
      <c r="TSF20" s="300">
        <f t="shared" si="220"/>
        <v>0</v>
      </c>
      <c r="TSG20" s="300">
        <f t="shared" si="220"/>
        <v>0</v>
      </c>
      <c r="TSH20" s="300">
        <f t="shared" si="220"/>
        <v>0</v>
      </c>
      <c r="TSI20" s="300">
        <f t="shared" si="220"/>
        <v>0</v>
      </c>
      <c r="TSJ20" s="300">
        <f t="shared" si="220"/>
        <v>0</v>
      </c>
      <c r="TSK20" s="300">
        <f t="shared" si="220"/>
        <v>0</v>
      </c>
      <c r="TSL20" s="300">
        <f t="shared" ref="TSL20:TUW20" si="221" xml:space="preserve"> IF( TSL18 = 1, $F10, 0 )</f>
        <v>0</v>
      </c>
      <c r="TSM20" s="300">
        <f t="shared" si="221"/>
        <v>0</v>
      </c>
      <c r="TSN20" s="300">
        <f t="shared" si="221"/>
        <v>0</v>
      </c>
      <c r="TSO20" s="300">
        <f t="shared" si="221"/>
        <v>0</v>
      </c>
      <c r="TSP20" s="300">
        <f t="shared" si="221"/>
        <v>0</v>
      </c>
      <c r="TSQ20" s="300">
        <f t="shared" si="221"/>
        <v>0</v>
      </c>
      <c r="TSR20" s="300">
        <f t="shared" si="221"/>
        <v>0</v>
      </c>
      <c r="TSS20" s="300">
        <f t="shared" si="221"/>
        <v>0</v>
      </c>
      <c r="TST20" s="300">
        <f t="shared" si="221"/>
        <v>0</v>
      </c>
      <c r="TSU20" s="300">
        <f t="shared" si="221"/>
        <v>0</v>
      </c>
      <c r="TSV20" s="300">
        <f t="shared" si="221"/>
        <v>0</v>
      </c>
      <c r="TSW20" s="300">
        <f t="shared" si="221"/>
        <v>0</v>
      </c>
      <c r="TSX20" s="300">
        <f t="shared" si="221"/>
        <v>0</v>
      </c>
      <c r="TSY20" s="300">
        <f t="shared" si="221"/>
        <v>0</v>
      </c>
      <c r="TSZ20" s="300">
        <f t="shared" si="221"/>
        <v>0</v>
      </c>
      <c r="TTA20" s="300">
        <f t="shared" si="221"/>
        <v>0</v>
      </c>
      <c r="TTB20" s="300">
        <f t="shared" si="221"/>
        <v>0</v>
      </c>
      <c r="TTC20" s="300">
        <f t="shared" si="221"/>
        <v>0</v>
      </c>
      <c r="TTD20" s="300">
        <f t="shared" si="221"/>
        <v>0</v>
      </c>
      <c r="TTE20" s="300">
        <f t="shared" si="221"/>
        <v>0</v>
      </c>
      <c r="TTF20" s="300">
        <f t="shared" si="221"/>
        <v>0</v>
      </c>
      <c r="TTG20" s="300">
        <f t="shared" si="221"/>
        <v>0</v>
      </c>
      <c r="TTH20" s="300">
        <f t="shared" si="221"/>
        <v>0</v>
      </c>
      <c r="TTI20" s="300">
        <f t="shared" si="221"/>
        <v>0</v>
      </c>
      <c r="TTJ20" s="300">
        <f t="shared" si="221"/>
        <v>0</v>
      </c>
      <c r="TTK20" s="300">
        <f t="shared" si="221"/>
        <v>0</v>
      </c>
      <c r="TTL20" s="300">
        <f t="shared" si="221"/>
        <v>0</v>
      </c>
      <c r="TTM20" s="300">
        <f t="shared" si="221"/>
        <v>0</v>
      </c>
      <c r="TTN20" s="300">
        <f t="shared" si="221"/>
        <v>0</v>
      </c>
      <c r="TTO20" s="300">
        <f t="shared" si="221"/>
        <v>0</v>
      </c>
      <c r="TTP20" s="300">
        <f t="shared" si="221"/>
        <v>0</v>
      </c>
      <c r="TTQ20" s="300">
        <f t="shared" si="221"/>
        <v>0</v>
      </c>
      <c r="TTR20" s="300">
        <f t="shared" si="221"/>
        <v>0</v>
      </c>
      <c r="TTS20" s="300">
        <f t="shared" si="221"/>
        <v>0</v>
      </c>
      <c r="TTT20" s="300">
        <f t="shared" si="221"/>
        <v>0</v>
      </c>
      <c r="TTU20" s="300">
        <f t="shared" si="221"/>
        <v>0</v>
      </c>
      <c r="TTV20" s="300">
        <f t="shared" si="221"/>
        <v>0</v>
      </c>
      <c r="TTW20" s="300">
        <f t="shared" si="221"/>
        <v>0</v>
      </c>
      <c r="TTX20" s="300">
        <f t="shared" si="221"/>
        <v>0</v>
      </c>
      <c r="TTY20" s="300">
        <f t="shared" si="221"/>
        <v>0</v>
      </c>
      <c r="TTZ20" s="300">
        <f t="shared" si="221"/>
        <v>0</v>
      </c>
      <c r="TUA20" s="300">
        <f t="shared" si="221"/>
        <v>0</v>
      </c>
      <c r="TUB20" s="300">
        <f t="shared" si="221"/>
        <v>0</v>
      </c>
      <c r="TUC20" s="300">
        <f t="shared" si="221"/>
        <v>0</v>
      </c>
      <c r="TUD20" s="300">
        <f t="shared" si="221"/>
        <v>0</v>
      </c>
      <c r="TUE20" s="300">
        <f t="shared" si="221"/>
        <v>0</v>
      </c>
      <c r="TUF20" s="300">
        <f t="shared" si="221"/>
        <v>0</v>
      </c>
      <c r="TUG20" s="300">
        <f t="shared" si="221"/>
        <v>0</v>
      </c>
      <c r="TUH20" s="300">
        <f t="shared" si="221"/>
        <v>0</v>
      </c>
      <c r="TUI20" s="300">
        <f t="shared" si="221"/>
        <v>0</v>
      </c>
      <c r="TUJ20" s="300">
        <f t="shared" si="221"/>
        <v>0</v>
      </c>
      <c r="TUK20" s="300">
        <f t="shared" si="221"/>
        <v>0</v>
      </c>
      <c r="TUL20" s="300">
        <f t="shared" si="221"/>
        <v>0</v>
      </c>
      <c r="TUM20" s="300">
        <f t="shared" si="221"/>
        <v>0</v>
      </c>
      <c r="TUN20" s="300">
        <f t="shared" si="221"/>
        <v>0</v>
      </c>
      <c r="TUO20" s="300">
        <f t="shared" si="221"/>
        <v>0</v>
      </c>
      <c r="TUP20" s="300">
        <f t="shared" si="221"/>
        <v>0</v>
      </c>
      <c r="TUQ20" s="300">
        <f t="shared" si="221"/>
        <v>0</v>
      </c>
      <c r="TUR20" s="300">
        <f t="shared" si="221"/>
        <v>0</v>
      </c>
      <c r="TUS20" s="300">
        <f t="shared" si="221"/>
        <v>0</v>
      </c>
      <c r="TUT20" s="300">
        <f t="shared" si="221"/>
        <v>0</v>
      </c>
      <c r="TUU20" s="300">
        <f t="shared" si="221"/>
        <v>0</v>
      </c>
      <c r="TUV20" s="300">
        <f t="shared" si="221"/>
        <v>0</v>
      </c>
      <c r="TUW20" s="300">
        <f t="shared" si="221"/>
        <v>0</v>
      </c>
      <c r="TUX20" s="300">
        <f t="shared" ref="TUX20:TXI20" si="222" xml:space="preserve"> IF( TUX18 = 1, $F10, 0 )</f>
        <v>0</v>
      </c>
      <c r="TUY20" s="300">
        <f t="shared" si="222"/>
        <v>0</v>
      </c>
      <c r="TUZ20" s="300">
        <f t="shared" si="222"/>
        <v>0</v>
      </c>
      <c r="TVA20" s="300">
        <f t="shared" si="222"/>
        <v>0</v>
      </c>
      <c r="TVB20" s="300">
        <f t="shared" si="222"/>
        <v>0</v>
      </c>
      <c r="TVC20" s="300">
        <f t="shared" si="222"/>
        <v>0</v>
      </c>
      <c r="TVD20" s="300">
        <f t="shared" si="222"/>
        <v>0</v>
      </c>
      <c r="TVE20" s="300">
        <f t="shared" si="222"/>
        <v>0</v>
      </c>
      <c r="TVF20" s="300">
        <f t="shared" si="222"/>
        <v>0</v>
      </c>
      <c r="TVG20" s="300">
        <f t="shared" si="222"/>
        <v>0</v>
      </c>
      <c r="TVH20" s="300">
        <f t="shared" si="222"/>
        <v>0</v>
      </c>
      <c r="TVI20" s="300">
        <f t="shared" si="222"/>
        <v>0</v>
      </c>
      <c r="TVJ20" s="300">
        <f t="shared" si="222"/>
        <v>0</v>
      </c>
      <c r="TVK20" s="300">
        <f t="shared" si="222"/>
        <v>0</v>
      </c>
      <c r="TVL20" s="300">
        <f t="shared" si="222"/>
        <v>0</v>
      </c>
      <c r="TVM20" s="300">
        <f t="shared" si="222"/>
        <v>0</v>
      </c>
      <c r="TVN20" s="300">
        <f t="shared" si="222"/>
        <v>0</v>
      </c>
      <c r="TVO20" s="300">
        <f t="shared" si="222"/>
        <v>0</v>
      </c>
      <c r="TVP20" s="300">
        <f t="shared" si="222"/>
        <v>0</v>
      </c>
      <c r="TVQ20" s="300">
        <f t="shared" si="222"/>
        <v>0</v>
      </c>
      <c r="TVR20" s="300">
        <f t="shared" si="222"/>
        <v>0</v>
      </c>
      <c r="TVS20" s="300">
        <f t="shared" si="222"/>
        <v>0</v>
      </c>
      <c r="TVT20" s="300">
        <f t="shared" si="222"/>
        <v>0</v>
      </c>
      <c r="TVU20" s="300">
        <f t="shared" si="222"/>
        <v>0</v>
      </c>
      <c r="TVV20" s="300">
        <f t="shared" si="222"/>
        <v>0</v>
      </c>
      <c r="TVW20" s="300">
        <f t="shared" si="222"/>
        <v>0</v>
      </c>
      <c r="TVX20" s="300">
        <f t="shared" si="222"/>
        <v>0</v>
      </c>
      <c r="TVY20" s="300">
        <f t="shared" si="222"/>
        <v>0</v>
      </c>
      <c r="TVZ20" s="300">
        <f t="shared" si="222"/>
        <v>0</v>
      </c>
      <c r="TWA20" s="300">
        <f t="shared" si="222"/>
        <v>0</v>
      </c>
      <c r="TWB20" s="300">
        <f t="shared" si="222"/>
        <v>0</v>
      </c>
      <c r="TWC20" s="300">
        <f t="shared" si="222"/>
        <v>0</v>
      </c>
      <c r="TWD20" s="300">
        <f t="shared" si="222"/>
        <v>0</v>
      </c>
      <c r="TWE20" s="300">
        <f t="shared" si="222"/>
        <v>0</v>
      </c>
      <c r="TWF20" s="300">
        <f t="shared" si="222"/>
        <v>0</v>
      </c>
      <c r="TWG20" s="300">
        <f t="shared" si="222"/>
        <v>0</v>
      </c>
      <c r="TWH20" s="300">
        <f t="shared" si="222"/>
        <v>0</v>
      </c>
      <c r="TWI20" s="300">
        <f t="shared" si="222"/>
        <v>0</v>
      </c>
      <c r="TWJ20" s="300">
        <f t="shared" si="222"/>
        <v>0</v>
      </c>
      <c r="TWK20" s="300">
        <f t="shared" si="222"/>
        <v>0</v>
      </c>
      <c r="TWL20" s="300">
        <f t="shared" si="222"/>
        <v>0</v>
      </c>
      <c r="TWM20" s="300">
        <f t="shared" si="222"/>
        <v>0</v>
      </c>
      <c r="TWN20" s="300">
        <f t="shared" si="222"/>
        <v>0</v>
      </c>
      <c r="TWO20" s="300">
        <f t="shared" si="222"/>
        <v>0</v>
      </c>
      <c r="TWP20" s="300">
        <f t="shared" si="222"/>
        <v>0</v>
      </c>
      <c r="TWQ20" s="300">
        <f t="shared" si="222"/>
        <v>0</v>
      </c>
      <c r="TWR20" s="300">
        <f t="shared" si="222"/>
        <v>0</v>
      </c>
      <c r="TWS20" s="300">
        <f t="shared" si="222"/>
        <v>0</v>
      </c>
      <c r="TWT20" s="300">
        <f t="shared" si="222"/>
        <v>0</v>
      </c>
      <c r="TWU20" s="300">
        <f t="shared" si="222"/>
        <v>0</v>
      </c>
      <c r="TWV20" s="300">
        <f t="shared" si="222"/>
        <v>0</v>
      </c>
      <c r="TWW20" s="300">
        <f t="shared" si="222"/>
        <v>0</v>
      </c>
      <c r="TWX20" s="300">
        <f t="shared" si="222"/>
        <v>0</v>
      </c>
      <c r="TWY20" s="300">
        <f t="shared" si="222"/>
        <v>0</v>
      </c>
      <c r="TWZ20" s="300">
        <f t="shared" si="222"/>
        <v>0</v>
      </c>
      <c r="TXA20" s="300">
        <f t="shared" si="222"/>
        <v>0</v>
      </c>
      <c r="TXB20" s="300">
        <f t="shared" si="222"/>
        <v>0</v>
      </c>
      <c r="TXC20" s="300">
        <f t="shared" si="222"/>
        <v>0</v>
      </c>
      <c r="TXD20" s="300">
        <f t="shared" si="222"/>
        <v>0</v>
      </c>
      <c r="TXE20" s="300">
        <f t="shared" si="222"/>
        <v>0</v>
      </c>
      <c r="TXF20" s="300">
        <f t="shared" si="222"/>
        <v>0</v>
      </c>
      <c r="TXG20" s="300">
        <f t="shared" si="222"/>
        <v>0</v>
      </c>
      <c r="TXH20" s="300">
        <f t="shared" si="222"/>
        <v>0</v>
      </c>
      <c r="TXI20" s="300">
        <f t="shared" si="222"/>
        <v>0</v>
      </c>
      <c r="TXJ20" s="300">
        <f t="shared" ref="TXJ20:TZU20" si="223" xml:space="preserve"> IF( TXJ18 = 1, $F10, 0 )</f>
        <v>0</v>
      </c>
      <c r="TXK20" s="300">
        <f t="shared" si="223"/>
        <v>0</v>
      </c>
      <c r="TXL20" s="300">
        <f t="shared" si="223"/>
        <v>0</v>
      </c>
      <c r="TXM20" s="300">
        <f t="shared" si="223"/>
        <v>0</v>
      </c>
      <c r="TXN20" s="300">
        <f t="shared" si="223"/>
        <v>0</v>
      </c>
      <c r="TXO20" s="300">
        <f t="shared" si="223"/>
        <v>0</v>
      </c>
      <c r="TXP20" s="300">
        <f t="shared" si="223"/>
        <v>0</v>
      </c>
      <c r="TXQ20" s="300">
        <f t="shared" si="223"/>
        <v>0</v>
      </c>
      <c r="TXR20" s="300">
        <f t="shared" si="223"/>
        <v>0</v>
      </c>
      <c r="TXS20" s="300">
        <f t="shared" si="223"/>
        <v>0</v>
      </c>
      <c r="TXT20" s="300">
        <f t="shared" si="223"/>
        <v>0</v>
      </c>
      <c r="TXU20" s="300">
        <f t="shared" si="223"/>
        <v>0</v>
      </c>
      <c r="TXV20" s="300">
        <f t="shared" si="223"/>
        <v>0</v>
      </c>
      <c r="TXW20" s="300">
        <f t="shared" si="223"/>
        <v>0</v>
      </c>
      <c r="TXX20" s="300">
        <f t="shared" si="223"/>
        <v>0</v>
      </c>
      <c r="TXY20" s="300">
        <f t="shared" si="223"/>
        <v>0</v>
      </c>
      <c r="TXZ20" s="300">
        <f t="shared" si="223"/>
        <v>0</v>
      </c>
      <c r="TYA20" s="300">
        <f t="shared" si="223"/>
        <v>0</v>
      </c>
      <c r="TYB20" s="300">
        <f t="shared" si="223"/>
        <v>0</v>
      </c>
      <c r="TYC20" s="300">
        <f t="shared" si="223"/>
        <v>0</v>
      </c>
      <c r="TYD20" s="300">
        <f t="shared" si="223"/>
        <v>0</v>
      </c>
      <c r="TYE20" s="300">
        <f t="shared" si="223"/>
        <v>0</v>
      </c>
      <c r="TYF20" s="300">
        <f t="shared" si="223"/>
        <v>0</v>
      </c>
      <c r="TYG20" s="300">
        <f t="shared" si="223"/>
        <v>0</v>
      </c>
      <c r="TYH20" s="300">
        <f t="shared" si="223"/>
        <v>0</v>
      </c>
      <c r="TYI20" s="300">
        <f t="shared" si="223"/>
        <v>0</v>
      </c>
      <c r="TYJ20" s="300">
        <f t="shared" si="223"/>
        <v>0</v>
      </c>
      <c r="TYK20" s="300">
        <f t="shared" si="223"/>
        <v>0</v>
      </c>
      <c r="TYL20" s="300">
        <f t="shared" si="223"/>
        <v>0</v>
      </c>
      <c r="TYM20" s="300">
        <f t="shared" si="223"/>
        <v>0</v>
      </c>
      <c r="TYN20" s="300">
        <f t="shared" si="223"/>
        <v>0</v>
      </c>
      <c r="TYO20" s="300">
        <f t="shared" si="223"/>
        <v>0</v>
      </c>
      <c r="TYP20" s="300">
        <f t="shared" si="223"/>
        <v>0</v>
      </c>
      <c r="TYQ20" s="300">
        <f t="shared" si="223"/>
        <v>0</v>
      </c>
      <c r="TYR20" s="300">
        <f t="shared" si="223"/>
        <v>0</v>
      </c>
      <c r="TYS20" s="300">
        <f t="shared" si="223"/>
        <v>0</v>
      </c>
      <c r="TYT20" s="300">
        <f t="shared" si="223"/>
        <v>0</v>
      </c>
      <c r="TYU20" s="300">
        <f t="shared" si="223"/>
        <v>0</v>
      </c>
      <c r="TYV20" s="300">
        <f t="shared" si="223"/>
        <v>0</v>
      </c>
      <c r="TYW20" s="300">
        <f t="shared" si="223"/>
        <v>0</v>
      </c>
      <c r="TYX20" s="300">
        <f t="shared" si="223"/>
        <v>0</v>
      </c>
      <c r="TYY20" s="300">
        <f t="shared" si="223"/>
        <v>0</v>
      </c>
      <c r="TYZ20" s="300">
        <f t="shared" si="223"/>
        <v>0</v>
      </c>
      <c r="TZA20" s="300">
        <f t="shared" si="223"/>
        <v>0</v>
      </c>
      <c r="TZB20" s="300">
        <f t="shared" si="223"/>
        <v>0</v>
      </c>
      <c r="TZC20" s="300">
        <f t="shared" si="223"/>
        <v>0</v>
      </c>
      <c r="TZD20" s="300">
        <f t="shared" si="223"/>
        <v>0</v>
      </c>
      <c r="TZE20" s="300">
        <f t="shared" si="223"/>
        <v>0</v>
      </c>
      <c r="TZF20" s="300">
        <f t="shared" si="223"/>
        <v>0</v>
      </c>
      <c r="TZG20" s="300">
        <f t="shared" si="223"/>
        <v>0</v>
      </c>
      <c r="TZH20" s="300">
        <f t="shared" si="223"/>
        <v>0</v>
      </c>
      <c r="TZI20" s="300">
        <f t="shared" si="223"/>
        <v>0</v>
      </c>
      <c r="TZJ20" s="300">
        <f t="shared" si="223"/>
        <v>0</v>
      </c>
      <c r="TZK20" s="300">
        <f t="shared" si="223"/>
        <v>0</v>
      </c>
      <c r="TZL20" s="300">
        <f t="shared" si="223"/>
        <v>0</v>
      </c>
      <c r="TZM20" s="300">
        <f t="shared" si="223"/>
        <v>0</v>
      </c>
      <c r="TZN20" s="300">
        <f t="shared" si="223"/>
        <v>0</v>
      </c>
      <c r="TZO20" s="300">
        <f t="shared" si="223"/>
        <v>0</v>
      </c>
      <c r="TZP20" s="300">
        <f t="shared" si="223"/>
        <v>0</v>
      </c>
      <c r="TZQ20" s="300">
        <f t="shared" si="223"/>
        <v>0</v>
      </c>
      <c r="TZR20" s="300">
        <f t="shared" si="223"/>
        <v>0</v>
      </c>
      <c r="TZS20" s="300">
        <f t="shared" si="223"/>
        <v>0</v>
      </c>
      <c r="TZT20" s="300">
        <f t="shared" si="223"/>
        <v>0</v>
      </c>
      <c r="TZU20" s="300">
        <f t="shared" si="223"/>
        <v>0</v>
      </c>
      <c r="TZV20" s="300">
        <f t="shared" ref="TZV20:UCG20" si="224" xml:space="preserve"> IF( TZV18 = 1, $F10, 0 )</f>
        <v>0</v>
      </c>
      <c r="TZW20" s="300">
        <f t="shared" si="224"/>
        <v>0</v>
      </c>
      <c r="TZX20" s="300">
        <f t="shared" si="224"/>
        <v>0</v>
      </c>
      <c r="TZY20" s="300">
        <f t="shared" si="224"/>
        <v>0</v>
      </c>
      <c r="TZZ20" s="300">
        <f t="shared" si="224"/>
        <v>0</v>
      </c>
      <c r="UAA20" s="300">
        <f t="shared" si="224"/>
        <v>0</v>
      </c>
      <c r="UAB20" s="300">
        <f t="shared" si="224"/>
        <v>0</v>
      </c>
      <c r="UAC20" s="300">
        <f t="shared" si="224"/>
        <v>0</v>
      </c>
      <c r="UAD20" s="300">
        <f t="shared" si="224"/>
        <v>0</v>
      </c>
      <c r="UAE20" s="300">
        <f t="shared" si="224"/>
        <v>0</v>
      </c>
      <c r="UAF20" s="300">
        <f t="shared" si="224"/>
        <v>0</v>
      </c>
      <c r="UAG20" s="300">
        <f t="shared" si="224"/>
        <v>0</v>
      </c>
      <c r="UAH20" s="300">
        <f t="shared" si="224"/>
        <v>0</v>
      </c>
      <c r="UAI20" s="300">
        <f t="shared" si="224"/>
        <v>0</v>
      </c>
      <c r="UAJ20" s="300">
        <f t="shared" si="224"/>
        <v>0</v>
      </c>
      <c r="UAK20" s="300">
        <f t="shared" si="224"/>
        <v>0</v>
      </c>
      <c r="UAL20" s="300">
        <f t="shared" si="224"/>
        <v>0</v>
      </c>
      <c r="UAM20" s="300">
        <f t="shared" si="224"/>
        <v>0</v>
      </c>
      <c r="UAN20" s="300">
        <f t="shared" si="224"/>
        <v>0</v>
      </c>
      <c r="UAO20" s="300">
        <f t="shared" si="224"/>
        <v>0</v>
      </c>
      <c r="UAP20" s="300">
        <f t="shared" si="224"/>
        <v>0</v>
      </c>
      <c r="UAQ20" s="300">
        <f t="shared" si="224"/>
        <v>0</v>
      </c>
      <c r="UAR20" s="300">
        <f t="shared" si="224"/>
        <v>0</v>
      </c>
      <c r="UAS20" s="300">
        <f t="shared" si="224"/>
        <v>0</v>
      </c>
      <c r="UAT20" s="300">
        <f t="shared" si="224"/>
        <v>0</v>
      </c>
      <c r="UAU20" s="300">
        <f t="shared" si="224"/>
        <v>0</v>
      </c>
      <c r="UAV20" s="300">
        <f t="shared" si="224"/>
        <v>0</v>
      </c>
      <c r="UAW20" s="300">
        <f t="shared" si="224"/>
        <v>0</v>
      </c>
      <c r="UAX20" s="300">
        <f t="shared" si="224"/>
        <v>0</v>
      </c>
      <c r="UAY20" s="300">
        <f t="shared" si="224"/>
        <v>0</v>
      </c>
      <c r="UAZ20" s="300">
        <f t="shared" si="224"/>
        <v>0</v>
      </c>
      <c r="UBA20" s="300">
        <f t="shared" si="224"/>
        <v>0</v>
      </c>
      <c r="UBB20" s="300">
        <f t="shared" si="224"/>
        <v>0</v>
      </c>
      <c r="UBC20" s="300">
        <f t="shared" si="224"/>
        <v>0</v>
      </c>
      <c r="UBD20" s="300">
        <f t="shared" si="224"/>
        <v>0</v>
      </c>
      <c r="UBE20" s="300">
        <f t="shared" si="224"/>
        <v>0</v>
      </c>
      <c r="UBF20" s="300">
        <f t="shared" si="224"/>
        <v>0</v>
      </c>
      <c r="UBG20" s="300">
        <f t="shared" si="224"/>
        <v>0</v>
      </c>
      <c r="UBH20" s="300">
        <f t="shared" si="224"/>
        <v>0</v>
      </c>
      <c r="UBI20" s="300">
        <f t="shared" si="224"/>
        <v>0</v>
      </c>
      <c r="UBJ20" s="300">
        <f t="shared" si="224"/>
        <v>0</v>
      </c>
      <c r="UBK20" s="300">
        <f t="shared" si="224"/>
        <v>0</v>
      </c>
      <c r="UBL20" s="300">
        <f t="shared" si="224"/>
        <v>0</v>
      </c>
      <c r="UBM20" s="300">
        <f t="shared" si="224"/>
        <v>0</v>
      </c>
      <c r="UBN20" s="300">
        <f t="shared" si="224"/>
        <v>0</v>
      </c>
      <c r="UBO20" s="300">
        <f t="shared" si="224"/>
        <v>0</v>
      </c>
      <c r="UBP20" s="300">
        <f t="shared" si="224"/>
        <v>0</v>
      </c>
      <c r="UBQ20" s="300">
        <f t="shared" si="224"/>
        <v>0</v>
      </c>
      <c r="UBR20" s="300">
        <f t="shared" si="224"/>
        <v>0</v>
      </c>
      <c r="UBS20" s="300">
        <f t="shared" si="224"/>
        <v>0</v>
      </c>
      <c r="UBT20" s="300">
        <f t="shared" si="224"/>
        <v>0</v>
      </c>
      <c r="UBU20" s="300">
        <f t="shared" si="224"/>
        <v>0</v>
      </c>
      <c r="UBV20" s="300">
        <f t="shared" si="224"/>
        <v>0</v>
      </c>
      <c r="UBW20" s="300">
        <f t="shared" si="224"/>
        <v>0</v>
      </c>
      <c r="UBX20" s="300">
        <f t="shared" si="224"/>
        <v>0</v>
      </c>
      <c r="UBY20" s="300">
        <f t="shared" si="224"/>
        <v>0</v>
      </c>
      <c r="UBZ20" s="300">
        <f t="shared" si="224"/>
        <v>0</v>
      </c>
      <c r="UCA20" s="300">
        <f t="shared" si="224"/>
        <v>0</v>
      </c>
      <c r="UCB20" s="300">
        <f t="shared" si="224"/>
        <v>0</v>
      </c>
      <c r="UCC20" s="300">
        <f t="shared" si="224"/>
        <v>0</v>
      </c>
      <c r="UCD20" s="300">
        <f t="shared" si="224"/>
        <v>0</v>
      </c>
      <c r="UCE20" s="300">
        <f t="shared" si="224"/>
        <v>0</v>
      </c>
      <c r="UCF20" s="300">
        <f t="shared" si="224"/>
        <v>0</v>
      </c>
      <c r="UCG20" s="300">
        <f t="shared" si="224"/>
        <v>0</v>
      </c>
      <c r="UCH20" s="300">
        <f t="shared" ref="UCH20:UES20" si="225" xml:space="preserve"> IF( UCH18 = 1, $F10, 0 )</f>
        <v>0</v>
      </c>
      <c r="UCI20" s="300">
        <f t="shared" si="225"/>
        <v>0</v>
      </c>
      <c r="UCJ20" s="300">
        <f t="shared" si="225"/>
        <v>0</v>
      </c>
      <c r="UCK20" s="300">
        <f t="shared" si="225"/>
        <v>0</v>
      </c>
      <c r="UCL20" s="300">
        <f t="shared" si="225"/>
        <v>0</v>
      </c>
      <c r="UCM20" s="300">
        <f t="shared" si="225"/>
        <v>0</v>
      </c>
      <c r="UCN20" s="300">
        <f t="shared" si="225"/>
        <v>0</v>
      </c>
      <c r="UCO20" s="300">
        <f t="shared" si="225"/>
        <v>0</v>
      </c>
      <c r="UCP20" s="300">
        <f t="shared" si="225"/>
        <v>0</v>
      </c>
      <c r="UCQ20" s="300">
        <f t="shared" si="225"/>
        <v>0</v>
      </c>
      <c r="UCR20" s="300">
        <f t="shared" si="225"/>
        <v>0</v>
      </c>
      <c r="UCS20" s="300">
        <f t="shared" si="225"/>
        <v>0</v>
      </c>
      <c r="UCT20" s="300">
        <f t="shared" si="225"/>
        <v>0</v>
      </c>
      <c r="UCU20" s="300">
        <f t="shared" si="225"/>
        <v>0</v>
      </c>
      <c r="UCV20" s="300">
        <f t="shared" si="225"/>
        <v>0</v>
      </c>
      <c r="UCW20" s="300">
        <f t="shared" si="225"/>
        <v>0</v>
      </c>
      <c r="UCX20" s="300">
        <f t="shared" si="225"/>
        <v>0</v>
      </c>
      <c r="UCY20" s="300">
        <f t="shared" si="225"/>
        <v>0</v>
      </c>
      <c r="UCZ20" s="300">
        <f t="shared" si="225"/>
        <v>0</v>
      </c>
      <c r="UDA20" s="300">
        <f t="shared" si="225"/>
        <v>0</v>
      </c>
      <c r="UDB20" s="300">
        <f t="shared" si="225"/>
        <v>0</v>
      </c>
      <c r="UDC20" s="300">
        <f t="shared" si="225"/>
        <v>0</v>
      </c>
      <c r="UDD20" s="300">
        <f t="shared" si="225"/>
        <v>0</v>
      </c>
      <c r="UDE20" s="300">
        <f t="shared" si="225"/>
        <v>0</v>
      </c>
      <c r="UDF20" s="300">
        <f t="shared" si="225"/>
        <v>0</v>
      </c>
      <c r="UDG20" s="300">
        <f t="shared" si="225"/>
        <v>0</v>
      </c>
      <c r="UDH20" s="300">
        <f t="shared" si="225"/>
        <v>0</v>
      </c>
      <c r="UDI20" s="300">
        <f t="shared" si="225"/>
        <v>0</v>
      </c>
      <c r="UDJ20" s="300">
        <f t="shared" si="225"/>
        <v>0</v>
      </c>
      <c r="UDK20" s="300">
        <f t="shared" si="225"/>
        <v>0</v>
      </c>
      <c r="UDL20" s="300">
        <f t="shared" si="225"/>
        <v>0</v>
      </c>
      <c r="UDM20" s="300">
        <f t="shared" si="225"/>
        <v>0</v>
      </c>
      <c r="UDN20" s="300">
        <f t="shared" si="225"/>
        <v>0</v>
      </c>
      <c r="UDO20" s="300">
        <f t="shared" si="225"/>
        <v>0</v>
      </c>
      <c r="UDP20" s="300">
        <f t="shared" si="225"/>
        <v>0</v>
      </c>
      <c r="UDQ20" s="300">
        <f t="shared" si="225"/>
        <v>0</v>
      </c>
      <c r="UDR20" s="300">
        <f t="shared" si="225"/>
        <v>0</v>
      </c>
      <c r="UDS20" s="300">
        <f t="shared" si="225"/>
        <v>0</v>
      </c>
      <c r="UDT20" s="300">
        <f t="shared" si="225"/>
        <v>0</v>
      </c>
      <c r="UDU20" s="300">
        <f t="shared" si="225"/>
        <v>0</v>
      </c>
      <c r="UDV20" s="300">
        <f t="shared" si="225"/>
        <v>0</v>
      </c>
      <c r="UDW20" s="300">
        <f t="shared" si="225"/>
        <v>0</v>
      </c>
      <c r="UDX20" s="300">
        <f t="shared" si="225"/>
        <v>0</v>
      </c>
      <c r="UDY20" s="300">
        <f t="shared" si="225"/>
        <v>0</v>
      </c>
      <c r="UDZ20" s="300">
        <f t="shared" si="225"/>
        <v>0</v>
      </c>
      <c r="UEA20" s="300">
        <f t="shared" si="225"/>
        <v>0</v>
      </c>
      <c r="UEB20" s="300">
        <f t="shared" si="225"/>
        <v>0</v>
      </c>
      <c r="UEC20" s="300">
        <f t="shared" si="225"/>
        <v>0</v>
      </c>
      <c r="UED20" s="300">
        <f t="shared" si="225"/>
        <v>0</v>
      </c>
      <c r="UEE20" s="300">
        <f t="shared" si="225"/>
        <v>0</v>
      </c>
      <c r="UEF20" s="300">
        <f t="shared" si="225"/>
        <v>0</v>
      </c>
      <c r="UEG20" s="300">
        <f t="shared" si="225"/>
        <v>0</v>
      </c>
      <c r="UEH20" s="300">
        <f t="shared" si="225"/>
        <v>0</v>
      </c>
      <c r="UEI20" s="300">
        <f t="shared" si="225"/>
        <v>0</v>
      </c>
      <c r="UEJ20" s="300">
        <f t="shared" si="225"/>
        <v>0</v>
      </c>
      <c r="UEK20" s="300">
        <f t="shared" si="225"/>
        <v>0</v>
      </c>
      <c r="UEL20" s="300">
        <f t="shared" si="225"/>
        <v>0</v>
      </c>
      <c r="UEM20" s="300">
        <f t="shared" si="225"/>
        <v>0</v>
      </c>
      <c r="UEN20" s="300">
        <f t="shared" si="225"/>
        <v>0</v>
      </c>
      <c r="UEO20" s="300">
        <f t="shared" si="225"/>
        <v>0</v>
      </c>
      <c r="UEP20" s="300">
        <f t="shared" si="225"/>
        <v>0</v>
      </c>
      <c r="UEQ20" s="300">
        <f t="shared" si="225"/>
        <v>0</v>
      </c>
      <c r="UER20" s="300">
        <f t="shared" si="225"/>
        <v>0</v>
      </c>
      <c r="UES20" s="300">
        <f t="shared" si="225"/>
        <v>0</v>
      </c>
      <c r="UET20" s="300">
        <f t="shared" ref="UET20:UHE20" si="226" xml:space="preserve"> IF( UET18 = 1, $F10, 0 )</f>
        <v>0</v>
      </c>
      <c r="UEU20" s="300">
        <f t="shared" si="226"/>
        <v>0</v>
      </c>
      <c r="UEV20" s="300">
        <f t="shared" si="226"/>
        <v>0</v>
      </c>
      <c r="UEW20" s="300">
        <f t="shared" si="226"/>
        <v>0</v>
      </c>
      <c r="UEX20" s="300">
        <f t="shared" si="226"/>
        <v>0</v>
      </c>
      <c r="UEY20" s="300">
        <f t="shared" si="226"/>
        <v>0</v>
      </c>
      <c r="UEZ20" s="300">
        <f t="shared" si="226"/>
        <v>0</v>
      </c>
      <c r="UFA20" s="300">
        <f t="shared" si="226"/>
        <v>0</v>
      </c>
      <c r="UFB20" s="300">
        <f t="shared" si="226"/>
        <v>0</v>
      </c>
      <c r="UFC20" s="300">
        <f t="shared" si="226"/>
        <v>0</v>
      </c>
      <c r="UFD20" s="300">
        <f t="shared" si="226"/>
        <v>0</v>
      </c>
      <c r="UFE20" s="300">
        <f t="shared" si="226"/>
        <v>0</v>
      </c>
      <c r="UFF20" s="300">
        <f t="shared" si="226"/>
        <v>0</v>
      </c>
      <c r="UFG20" s="300">
        <f t="shared" si="226"/>
        <v>0</v>
      </c>
      <c r="UFH20" s="300">
        <f t="shared" si="226"/>
        <v>0</v>
      </c>
      <c r="UFI20" s="300">
        <f t="shared" si="226"/>
        <v>0</v>
      </c>
      <c r="UFJ20" s="300">
        <f t="shared" si="226"/>
        <v>0</v>
      </c>
      <c r="UFK20" s="300">
        <f t="shared" si="226"/>
        <v>0</v>
      </c>
      <c r="UFL20" s="300">
        <f t="shared" si="226"/>
        <v>0</v>
      </c>
      <c r="UFM20" s="300">
        <f t="shared" si="226"/>
        <v>0</v>
      </c>
      <c r="UFN20" s="300">
        <f t="shared" si="226"/>
        <v>0</v>
      </c>
      <c r="UFO20" s="300">
        <f t="shared" si="226"/>
        <v>0</v>
      </c>
      <c r="UFP20" s="300">
        <f t="shared" si="226"/>
        <v>0</v>
      </c>
      <c r="UFQ20" s="300">
        <f t="shared" si="226"/>
        <v>0</v>
      </c>
      <c r="UFR20" s="300">
        <f t="shared" si="226"/>
        <v>0</v>
      </c>
      <c r="UFS20" s="300">
        <f t="shared" si="226"/>
        <v>0</v>
      </c>
      <c r="UFT20" s="300">
        <f t="shared" si="226"/>
        <v>0</v>
      </c>
      <c r="UFU20" s="300">
        <f t="shared" si="226"/>
        <v>0</v>
      </c>
      <c r="UFV20" s="300">
        <f t="shared" si="226"/>
        <v>0</v>
      </c>
      <c r="UFW20" s="300">
        <f t="shared" si="226"/>
        <v>0</v>
      </c>
      <c r="UFX20" s="300">
        <f t="shared" si="226"/>
        <v>0</v>
      </c>
      <c r="UFY20" s="300">
        <f t="shared" si="226"/>
        <v>0</v>
      </c>
      <c r="UFZ20" s="300">
        <f t="shared" si="226"/>
        <v>0</v>
      </c>
      <c r="UGA20" s="300">
        <f t="shared" si="226"/>
        <v>0</v>
      </c>
      <c r="UGB20" s="300">
        <f t="shared" si="226"/>
        <v>0</v>
      </c>
      <c r="UGC20" s="300">
        <f t="shared" si="226"/>
        <v>0</v>
      </c>
      <c r="UGD20" s="300">
        <f t="shared" si="226"/>
        <v>0</v>
      </c>
      <c r="UGE20" s="300">
        <f t="shared" si="226"/>
        <v>0</v>
      </c>
      <c r="UGF20" s="300">
        <f t="shared" si="226"/>
        <v>0</v>
      </c>
      <c r="UGG20" s="300">
        <f t="shared" si="226"/>
        <v>0</v>
      </c>
      <c r="UGH20" s="300">
        <f t="shared" si="226"/>
        <v>0</v>
      </c>
      <c r="UGI20" s="300">
        <f t="shared" si="226"/>
        <v>0</v>
      </c>
      <c r="UGJ20" s="300">
        <f t="shared" si="226"/>
        <v>0</v>
      </c>
      <c r="UGK20" s="300">
        <f t="shared" si="226"/>
        <v>0</v>
      </c>
      <c r="UGL20" s="300">
        <f t="shared" si="226"/>
        <v>0</v>
      </c>
      <c r="UGM20" s="300">
        <f t="shared" si="226"/>
        <v>0</v>
      </c>
      <c r="UGN20" s="300">
        <f t="shared" si="226"/>
        <v>0</v>
      </c>
      <c r="UGO20" s="300">
        <f t="shared" si="226"/>
        <v>0</v>
      </c>
      <c r="UGP20" s="300">
        <f t="shared" si="226"/>
        <v>0</v>
      </c>
      <c r="UGQ20" s="300">
        <f t="shared" si="226"/>
        <v>0</v>
      </c>
      <c r="UGR20" s="300">
        <f t="shared" si="226"/>
        <v>0</v>
      </c>
      <c r="UGS20" s="300">
        <f t="shared" si="226"/>
        <v>0</v>
      </c>
      <c r="UGT20" s="300">
        <f t="shared" si="226"/>
        <v>0</v>
      </c>
      <c r="UGU20" s="300">
        <f t="shared" si="226"/>
        <v>0</v>
      </c>
      <c r="UGV20" s="300">
        <f t="shared" si="226"/>
        <v>0</v>
      </c>
      <c r="UGW20" s="300">
        <f t="shared" si="226"/>
        <v>0</v>
      </c>
      <c r="UGX20" s="300">
        <f t="shared" si="226"/>
        <v>0</v>
      </c>
      <c r="UGY20" s="300">
        <f t="shared" si="226"/>
        <v>0</v>
      </c>
      <c r="UGZ20" s="300">
        <f t="shared" si="226"/>
        <v>0</v>
      </c>
      <c r="UHA20" s="300">
        <f t="shared" si="226"/>
        <v>0</v>
      </c>
      <c r="UHB20" s="300">
        <f t="shared" si="226"/>
        <v>0</v>
      </c>
      <c r="UHC20" s="300">
        <f t="shared" si="226"/>
        <v>0</v>
      </c>
      <c r="UHD20" s="300">
        <f t="shared" si="226"/>
        <v>0</v>
      </c>
      <c r="UHE20" s="300">
        <f t="shared" si="226"/>
        <v>0</v>
      </c>
      <c r="UHF20" s="300">
        <f t="shared" ref="UHF20:UJQ20" si="227" xml:space="preserve"> IF( UHF18 = 1, $F10, 0 )</f>
        <v>0</v>
      </c>
      <c r="UHG20" s="300">
        <f t="shared" si="227"/>
        <v>0</v>
      </c>
      <c r="UHH20" s="300">
        <f t="shared" si="227"/>
        <v>0</v>
      </c>
      <c r="UHI20" s="300">
        <f t="shared" si="227"/>
        <v>0</v>
      </c>
      <c r="UHJ20" s="300">
        <f t="shared" si="227"/>
        <v>0</v>
      </c>
      <c r="UHK20" s="300">
        <f t="shared" si="227"/>
        <v>0</v>
      </c>
      <c r="UHL20" s="300">
        <f t="shared" si="227"/>
        <v>0</v>
      </c>
      <c r="UHM20" s="300">
        <f t="shared" si="227"/>
        <v>0</v>
      </c>
      <c r="UHN20" s="300">
        <f t="shared" si="227"/>
        <v>0</v>
      </c>
      <c r="UHO20" s="300">
        <f t="shared" si="227"/>
        <v>0</v>
      </c>
      <c r="UHP20" s="300">
        <f t="shared" si="227"/>
        <v>0</v>
      </c>
      <c r="UHQ20" s="300">
        <f t="shared" si="227"/>
        <v>0</v>
      </c>
      <c r="UHR20" s="300">
        <f t="shared" si="227"/>
        <v>0</v>
      </c>
      <c r="UHS20" s="300">
        <f t="shared" si="227"/>
        <v>0</v>
      </c>
      <c r="UHT20" s="300">
        <f t="shared" si="227"/>
        <v>0</v>
      </c>
      <c r="UHU20" s="300">
        <f t="shared" si="227"/>
        <v>0</v>
      </c>
      <c r="UHV20" s="300">
        <f t="shared" si="227"/>
        <v>0</v>
      </c>
      <c r="UHW20" s="300">
        <f t="shared" si="227"/>
        <v>0</v>
      </c>
      <c r="UHX20" s="300">
        <f t="shared" si="227"/>
        <v>0</v>
      </c>
      <c r="UHY20" s="300">
        <f t="shared" si="227"/>
        <v>0</v>
      </c>
      <c r="UHZ20" s="300">
        <f t="shared" si="227"/>
        <v>0</v>
      </c>
      <c r="UIA20" s="300">
        <f t="shared" si="227"/>
        <v>0</v>
      </c>
      <c r="UIB20" s="300">
        <f t="shared" si="227"/>
        <v>0</v>
      </c>
      <c r="UIC20" s="300">
        <f t="shared" si="227"/>
        <v>0</v>
      </c>
      <c r="UID20" s="300">
        <f t="shared" si="227"/>
        <v>0</v>
      </c>
      <c r="UIE20" s="300">
        <f t="shared" si="227"/>
        <v>0</v>
      </c>
      <c r="UIF20" s="300">
        <f t="shared" si="227"/>
        <v>0</v>
      </c>
      <c r="UIG20" s="300">
        <f t="shared" si="227"/>
        <v>0</v>
      </c>
      <c r="UIH20" s="300">
        <f t="shared" si="227"/>
        <v>0</v>
      </c>
      <c r="UII20" s="300">
        <f t="shared" si="227"/>
        <v>0</v>
      </c>
      <c r="UIJ20" s="300">
        <f t="shared" si="227"/>
        <v>0</v>
      </c>
      <c r="UIK20" s="300">
        <f t="shared" si="227"/>
        <v>0</v>
      </c>
      <c r="UIL20" s="300">
        <f t="shared" si="227"/>
        <v>0</v>
      </c>
      <c r="UIM20" s="300">
        <f t="shared" si="227"/>
        <v>0</v>
      </c>
      <c r="UIN20" s="300">
        <f t="shared" si="227"/>
        <v>0</v>
      </c>
      <c r="UIO20" s="300">
        <f t="shared" si="227"/>
        <v>0</v>
      </c>
      <c r="UIP20" s="300">
        <f t="shared" si="227"/>
        <v>0</v>
      </c>
      <c r="UIQ20" s="300">
        <f t="shared" si="227"/>
        <v>0</v>
      </c>
      <c r="UIR20" s="300">
        <f t="shared" si="227"/>
        <v>0</v>
      </c>
      <c r="UIS20" s="300">
        <f t="shared" si="227"/>
        <v>0</v>
      </c>
      <c r="UIT20" s="300">
        <f t="shared" si="227"/>
        <v>0</v>
      </c>
      <c r="UIU20" s="300">
        <f t="shared" si="227"/>
        <v>0</v>
      </c>
      <c r="UIV20" s="300">
        <f t="shared" si="227"/>
        <v>0</v>
      </c>
      <c r="UIW20" s="300">
        <f t="shared" si="227"/>
        <v>0</v>
      </c>
      <c r="UIX20" s="300">
        <f t="shared" si="227"/>
        <v>0</v>
      </c>
      <c r="UIY20" s="300">
        <f t="shared" si="227"/>
        <v>0</v>
      </c>
      <c r="UIZ20" s="300">
        <f t="shared" si="227"/>
        <v>0</v>
      </c>
      <c r="UJA20" s="300">
        <f t="shared" si="227"/>
        <v>0</v>
      </c>
      <c r="UJB20" s="300">
        <f t="shared" si="227"/>
        <v>0</v>
      </c>
      <c r="UJC20" s="300">
        <f t="shared" si="227"/>
        <v>0</v>
      </c>
      <c r="UJD20" s="300">
        <f t="shared" si="227"/>
        <v>0</v>
      </c>
      <c r="UJE20" s="300">
        <f t="shared" si="227"/>
        <v>0</v>
      </c>
      <c r="UJF20" s="300">
        <f t="shared" si="227"/>
        <v>0</v>
      </c>
      <c r="UJG20" s="300">
        <f t="shared" si="227"/>
        <v>0</v>
      </c>
      <c r="UJH20" s="300">
        <f t="shared" si="227"/>
        <v>0</v>
      </c>
      <c r="UJI20" s="300">
        <f t="shared" si="227"/>
        <v>0</v>
      </c>
      <c r="UJJ20" s="300">
        <f t="shared" si="227"/>
        <v>0</v>
      </c>
      <c r="UJK20" s="300">
        <f t="shared" si="227"/>
        <v>0</v>
      </c>
      <c r="UJL20" s="300">
        <f t="shared" si="227"/>
        <v>0</v>
      </c>
      <c r="UJM20" s="300">
        <f t="shared" si="227"/>
        <v>0</v>
      </c>
      <c r="UJN20" s="300">
        <f t="shared" si="227"/>
        <v>0</v>
      </c>
      <c r="UJO20" s="300">
        <f t="shared" si="227"/>
        <v>0</v>
      </c>
      <c r="UJP20" s="300">
        <f t="shared" si="227"/>
        <v>0</v>
      </c>
      <c r="UJQ20" s="300">
        <f t="shared" si="227"/>
        <v>0</v>
      </c>
      <c r="UJR20" s="300">
        <f t="shared" ref="UJR20:UMC20" si="228" xml:space="preserve"> IF( UJR18 = 1, $F10, 0 )</f>
        <v>0</v>
      </c>
      <c r="UJS20" s="300">
        <f t="shared" si="228"/>
        <v>0</v>
      </c>
      <c r="UJT20" s="300">
        <f t="shared" si="228"/>
        <v>0</v>
      </c>
      <c r="UJU20" s="300">
        <f t="shared" si="228"/>
        <v>0</v>
      </c>
      <c r="UJV20" s="300">
        <f t="shared" si="228"/>
        <v>0</v>
      </c>
      <c r="UJW20" s="300">
        <f t="shared" si="228"/>
        <v>0</v>
      </c>
      <c r="UJX20" s="300">
        <f t="shared" si="228"/>
        <v>0</v>
      </c>
      <c r="UJY20" s="300">
        <f t="shared" si="228"/>
        <v>0</v>
      </c>
      <c r="UJZ20" s="300">
        <f t="shared" si="228"/>
        <v>0</v>
      </c>
      <c r="UKA20" s="300">
        <f t="shared" si="228"/>
        <v>0</v>
      </c>
      <c r="UKB20" s="300">
        <f t="shared" si="228"/>
        <v>0</v>
      </c>
      <c r="UKC20" s="300">
        <f t="shared" si="228"/>
        <v>0</v>
      </c>
      <c r="UKD20" s="300">
        <f t="shared" si="228"/>
        <v>0</v>
      </c>
      <c r="UKE20" s="300">
        <f t="shared" si="228"/>
        <v>0</v>
      </c>
      <c r="UKF20" s="300">
        <f t="shared" si="228"/>
        <v>0</v>
      </c>
      <c r="UKG20" s="300">
        <f t="shared" si="228"/>
        <v>0</v>
      </c>
      <c r="UKH20" s="300">
        <f t="shared" si="228"/>
        <v>0</v>
      </c>
      <c r="UKI20" s="300">
        <f t="shared" si="228"/>
        <v>0</v>
      </c>
      <c r="UKJ20" s="300">
        <f t="shared" si="228"/>
        <v>0</v>
      </c>
      <c r="UKK20" s="300">
        <f t="shared" si="228"/>
        <v>0</v>
      </c>
      <c r="UKL20" s="300">
        <f t="shared" si="228"/>
        <v>0</v>
      </c>
      <c r="UKM20" s="300">
        <f t="shared" si="228"/>
        <v>0</v>
      </c>
      <c r="UKN20" s="300">
        <f t="shared" si="228"/>
        <v>0</v>
      </c>
      <c r="UKO20" s="300">
        <f t="shared" si="228"/>
        <v>0</v>
      </c>
      <c r="UKP20" s="300">
        <f t="shared" si="228"/>
        <v>0</v>
      </c>
      <c r="UKQ20" s="300">
        <f t="shared" si="228"/>
        <v>0</v>
      </c>
      <c r="UKR20" s="300">
        <f t="shared" si="228"/>
        <v>0</v>
      </c>
      <c r="UKS20" s="300">
        <f t="shared" si="228"/>
        <v>0</v>
      </c>
      <c r="UKT20" s="300">
        <f t="shared" si="228"/>
        <v>0</v>
      </c>
      <c r="UKU20" s="300">
        <f t="shared" si="228"/>
        <v>0</v>
      </c>
      <c r="UKV20" s="300">
        <f t="shared" si="228"/>
        <v>0</v>
      </c>
      <c r="UKW20" s="300">
        <f t="shared" si="228"/>
        <v>0</v>
      </c>
      <c r="UKX20" s="300">
        <f t="shared" si="228"/>
        <v>0</v>
      </c>
      <c r="UKY20" s="300">
        <f t="shared" si="228"/>
        <v>0</v>
      </c>
      <c r="UKZ20" s="300">
        <f t="shared" si="228"/>
        <v>0</v>
      </c>
      <c r="ULA20" s="300">
        <f t="shared" si="228"/>
        <v>0</v>
      </c>
      <c r="ULB20" s="300">
        <f t="shared" si="228"/>
        <v>0</v>
      </c>
      <c r="ULC20" s="300">
        <f t="shared" si="228"/>
        <v>0</v>
      </c>
      <c r="ULD20" s="300">
        <f t="shared" si="228"/>
        <v>0</v>
      </c>
      <c r="ULE20" s="300">
        <f t="shared" si="228"/>
        <v>0</v>
      </c>
      <c r="ULF20" s="300">
        <f t="shared" si="228"/>
        <v>0</v>
      </c>
      <c r="ULG20" s="300">
        <f t="shared" si="228"/>
        <v>0</v>
      </c>
      <c r="ULH20" s="300">
        <f t="shared" si="228"/>
        <v>0</v>
      </c>
      <c r="ULI20" s="300">
        <f t="shared" si="228"/>
        <v>0</v>
      </c>
      <c r="ULJ20" s="300">
        <f t="shared" si="228"/>
        <v>0</v>
      </c>
      <c r="ULK20" s="300">
        <f t="shared" si="228"/>
        <v>0</v>
      </c>
      <c r="ULL20" s="300">
        <f t="shared" si="228"/>
        <v>0</v>
      </c>
      <c r="ULM20" s="300">
        <f t="shared" si="228"/>
        <v>0</v>
      </c>
      <c r="ULN20" s="300">
        <f t="shared" si="228"/>
        <v>0</v>
      </c>
      <c r="ULO20" s="300">
        <f t="shared" si="228"/>
        <v>0</v>
      </c>
      <c r="ULP20" s="300">
        <f t="shared" si="228"/>
        <v>0</v>
      </c>
      <c r="ULQ20" s="300">
        <f t="shared" si="228"/>
        <v>0</v>
      </c>
      <c r="ULR20" s="300">
        <f t="shared" si="228"/>
        <v>0</v>
      </c>
      <c r="ULS20" s="300">
        <f t="shared" si="228"/>
        <v>0</v>
      </c>
      <c r="ULT20" s="300">
        <f t="shared" si="228"/>
        <v>0</v>
      </c>
      <c r="ULU20" s="300">
        <f t="shared" si="228"/>
        <v>0</v>
      </c>
      <c r="ULV20" s="300">
        <f t="shared" si="228"/>
        <v>0</v>
      </c>
      <c r="ULW20" s="300">
        <f t="shared" si="228"/>
        <v>0</v>
      </c>
      <c r="ULX20" s="300">
        <f t="shared" si="228"/>
        <v>0</v>
      </c>
      <c r="ULY20" s="300">
        <f t="shared" si="228"/>
        <v>0</v>
      </c>
      <c r="ULZ20" s="300">
        <f t="shared" si="228"/>
        <v>0</v>
      </c>
      <c r="UMA20" s="300">
        <f t="shared" si="228"/>
        <v>0</v>
      </c>
      <c r="UMB20" s="300">
        <f t="shared" si="228"/>
        <v>0</v>
      </c>
      <c r="UMC20" s="300">
        <f t="shared" si="228"/>
        <v>0</v>
      </c>
      <c r="UMD20" s="300">
        <f t="shared" ref="UMD20:UOO20" si="229" xml:space="preserve"> IF( UMD18 = 1, $F10, 0 )</f>
        <v>0</v>
      </c>
      <c r="UME20" s="300">
        <f t="shared" si="229"/>
        <v>0</v>
      </c>
      <c r="UMF20" s="300">
        <f t="shared" si="229"/>
        <v>0</v>
      </c>
      <c r="UMG20" s="300">
        <f t="shared" si="229"/>
        <v>0</v>
      </c>
      <c r="UMH20" s="300">
        <f t="shared" si="229"/>
        <v>0</v>
      </c>
      <c r="UMI20" s="300">
        <f t="shared" si="229"/>
        <v>0</v>
      </c>
      <c r="UMJ20" s="300">
        <f t="shared" si="229"/>
        <v>0</v>
      </c>
      <c r="UMK20" s="300">
        <f t="shared" si="229"/>
        <v>0</v>
      </c>
      <c r="UML20" s="300">
        <f t="shared" si="229"/>
        <v>0</v>
      </c>
      <c r="UMM20" s="300">
        <f t="shared" si="229"/>
        <v>0</v>
      </c>
      <c r="UMN20" s="300">
        <f t="shared" si="229"/>
        <v>0</v>
      </c>
      <c r="UMO20" s="300">
        <f t="shared" si="229"/>
        <v>0</v>
      </c>
      <c r="UMP20" s="300">
        <f t="shared" si="229"/>
        <v>0</v>
      </c>
      <c r="UMQ20" s="300">
        <f t="shared" si="229"/>
        <v>0</v>
      </c>
      <c r="UMR20" s="300">
        <f t="shared" si="229"/>
        <v>0</v>
      </c>
      <c r="UMS20" s="300">
        <f t="shared" si="229"/>
        <v>0</v>
      </c>
      <c r="UMT20" s="300">
        <f t="shared" si="229"/>
        <v>0</v>
      </c>
      <c r="UMU20" s="300">
        <f t="shared" si="229"/>
        <v>0</v>
      </c>
      <c r="UMV20" s="300">
        <f t="shared" si="229"/>
        <v>0</v>
      </c>
      <c r="UMW20" s="300">
        <f t="shared" si="229"/>
        <v>0</v>
      </c>
      <c r="UMX20" s="300">
        <f t="shared" si="229"/>
        <v>0</v>
      </c>
      <c r="UMY20" s="300">
        <f t="shared" si="229"/>
        <v>0</v>
      </c>
      <c r="UMZ20" s="300">
        <f t="shared" si="229"/>
        <v>0</v>
      </c>
      <c r="UNA20" s="300">
        <f t="shared" si="229"/>
        <v>0</v>
      </c>
      <c r="UNB20" s="300">
        <f t="shared" si="229"/>
        <v>0</v>
      </c>
      <c r="UNC20" s="300">
        <f t="shared" si="229"/>
        <v>0</v>
      </c>
      <c r="UND20" s="300">
        <f t="shared" si="229"/>
        <v>0</v>
      </c>
      <c r="UNE20" s="300">
        <f t="shared" si="229"/>
        <v>0</v>
      </c>
      <c r="UNF20" s="300">
        <f t="shared" si="229"/>
        <v>0</v>
      </c>
      <c r="UNG20" s="300">
        <f t="shared" si="229"/>
        <v>0</v>
      </c>
      <c r="UNH20" s="300">
        <f t="shared" si="229"/>
        <v>0</v>
      </c>
      <c r="UNI20" s="300">
        <f t="shared" si="229"/>
        <v>0</v>
      </c>
      <c r="UNJ20" s="300">
        <f t="shared" si="229"/>
        <v>0</v>
      </c>
      <c r="UNK20" s="300">
        <f t="shared" si="229"/>
        <v>0</v>
      </c>
      <c r="UNL20" s="300">
        <f t="shared" si="229"/>
        <v>0</v>
      </c>
      <c r="UNM20" s="300">
        <f t="shared" si="229"/>
        <v>0</v>
      </c>
      <c r="UNN20" s="300">
        <f t="shared" si="229"/>
        <v>0</v>
      </c>
      <c r="UNO20" s="300">
        <f t="shared" si="229"/>
        <v>0</v>
      </c>
      <c r="UNP20" s="300">
        <f t="shared" si="229"/>
        <v>0</v>
      </c>
      <c r="UNQ20" s="300">
        <f t="shared" si="229"/>
        <v>0</v>
      </c>
      <c r="UNR20" s="300">
        <f t="shared" si="229"/>
        <v>0</v>
      </c>
      <c r="UNS20" s="300">
        <f t="shared" si="229"/>
        <v>0</v>
      </c>
      <c r="UNT20" s="300">
        <f t="shared" si="229"/>
        <v>0</v>
      </c>
      <c r="UNU20" s="300">
        <f t="shared" si="229"/>
        <v>0</v>
      </c>
      <c r="UNV20" s="300">
        <f t="shared" si="229"/>
        <v>0</v>
      </c>
      <c r="UNW20" s="300">
        <f t="shared" si="229"/>
        <v>0</v>
      </c>
      <c r="UNX20" s="300">
        <f t="shared" si="229"/>
        <v>0</v>
      </c>
      <c r="UNY20" s="300">
        <f t="shared" si="229"/>
        <v>0</v>
      </c>
      <c r="UNZ20" s="300">
        <f t="shared" si="229"/>
        <v>0</v>
      </c>
      <c r="UOA20" s="300">
        <f t="shared" si="229"/>
        <v>0</v>
      </c>
      <c r="UOB20" s="300">
        <f t="shared" si="229"/>
        <v>0</v>
      </c>
      <c r="UOC20" s="300">
        <f t="shared" si="229"/>
        <v>0</v>
      </c>
      <c r="UOD20" s="300">
        <f t="shared" si="229"/>
        <v>0</v>
      </c>
      <c r="UOE20" s="300">
        <f t="shared" si="229"/>
        <v>0</v>
      </c>
      <c r="UOF20" s="300">
        <f t="shared" si="229"/>
        <v>0</v>
      </c>
      <c r="UOG20" s="300">
        <f t="shared" si="229"/>
        <v>0</v>
      </c>
      <c r="UOH20" s="300">
        <f t="shared" si="229"/>
        <v>0</v>
      </c>
      <c r="UOI20" s="300">
        <f t="shared" si="229"/>
        <v>0</v>
      </c>
      <c r="UOJ20" s="300">
        <f t="shared" si="229"/>
        <v>0</v>
      </c>
      <c r="UOK20" s="300">
        <f t="shared" si="229"/>
        <v>0</v>
      </c>
      <c r="UOL20" s="300">
        <f t="shared" si="229"/>
        <v>0</v>
      </c>
      <c r="UOM20" s="300">
        <f t="shared" si="229"/>
        <v>0</v>
      </c>
      <c r="UON20" s="300">
        <f t="shared" si="229"/>
        <v>0</v>
      </c>
      <c r="UOO20" s="300">
        <f t="shared" si="229"/>
        <v>0</v>
      </c>
      <c r="UOP20" s="300">
        <f t="shared" ref="UOP20:URA20" si="230" xml:space="preserve"> IF( UOP18 = 1, $F10, 0 )</f>
        <v>0</v>
      </c>
      <c r="UOQ20" s="300">
        <f t="shared" si="230"/>
        <v>0</v>
      </c>
      <c r="UOR20" s="300">
        <f t="shared" si="230"/>
        <v>0</v>
      </c>
      <c r="UOS20" s="300">
        <f t="shared" si="230"/>
        <v>0</v>
      </c>
      <c r="UOT20" s="300">
        <f t="shared" si="230"/>
        <v>0</v>
      </c>
      <c r="UOU20" s="300">
        <f t="shared" si="230"/>
        <v>0</v>
      </c>
      <c r="UOV20" s="300">
        <f t="shared" si="230"/>
        <v>0</v>
      </c>
      <c r="UOW20" s="300">
        <f t="shared" si="230"/>
        <v>0</v>
      </c>
      <c r="UOX20" s="300">
        <f t="shared" si="230"/>
        <v>0</v>
      </c>
      <c r="UOY20" s="300">
        <f t="shared" si="230"/>
        <v>0</v>
      </c>
      <c r="UOZ20" s="300">
        <f t="shared" si="230"/>
        <v>0</v>
      </c>
      <c r="UPA20" s="300">
        <f t="shared" si="230"/>
        <v>0</v>
      </c>
      <c r="UPB20" s="300">
        <f t="shared" si="230"/>
        <v>0</v>
      </c>
      <c r="UPC20" s="300">
        <f t="shared" si="230"/>
        <v>0</v>
      </c>
      <c r="UPD20" s="300">
        <f t="shared" si="230"/>
        <v>0</v>
      </c>
      <c r="UPE20" s="300">
        <f t="shared" si="230"/>
        <v>0</v>
      </c>
      <c r="UPF20" s="300">
        <f t="shared" si="230"/>
        <v>0</v>
      </c>
      <c r="UPG20" s="300">
        <f t="shared" si="230"/>
        <v>0</v>
      </c>
      <c r="UPH20" s="300">
        <f t="shared" si="230"/>
        <v>0</v>
      </c>
      <c r="UPI20" s="300">
        <f t="shared" si="230"/>
        <v>0</v>
      </c>
      <c r="UPJ20" s="300">
        <f t="shared" si="230"/>
        <v>0</v>
      </c>
      <c r="UPK20" s="300">
        <f t="shared" si="230"/>
        <v>0</v>
      </c>
      <c r="UPL20" s="300">
        <f t="shared" si="230"/>
        <v>0</v>
      </c>
      <c r="UPM20" s="300">
        <f t="shared" si="230"/>
        <v>0</v>
      </c>
      <c r="UPN20" s="300">
        <f t="shared" si="230"/>
        <v>0</v>
      </c>
      <c r="UPO20" s="300">
        <f t="shared" si="230"/>
        <v>0</v>
      </c>
      <c r="UPP20" s="300">
        <f t="shared" si="230"/>
        <v>0</v>
      </c>
      <c r="UPQ20" s="300">
        <f t="shared" si="230"/>
        <v>0</v>
      </c>
      <c r="UPR20" s="300">
        <f t="shared" si="230"/>
        <v>0</v>
      </c>
      <c r="UPS20" s="300">
        <f t="shared" si="230"/>
        <v>0</v>
      </c>
      <c r="UPT20" s="300">
        <f t="shared" si="230"/>
        <v>0</v>
      </c>
      <c r="UPU20" s="300">
        <f t="shared" si="230"/>
        <v>0</v>
      </c>
      <c r="UPV20" s="300">
        <f t="shared" si="230"/>
        <v>0</v>
      </c>
      <c r="UPW20" s="300">
        <f t="shared" si="230"/>
        <v>0</v>
      </c>
      <c r="UPX20" s="300">
        <f t="shared" si="230"/>
        <v>0</v>
      </c>
      <c r="UPY20" s="300">
        <f t="shared" si="230"/>
        <v>0</v>
      </c>
      <c r="UPZ20" s="300">
        <f t="shared" si="230"/>
        <v>0</v>
      </c>
      <c r="UQA20" s="300">
        <f t="shared" si="230"/>
        <v>0</v>
      </c>
      <c r="UQB20" s="300">
        <f t="shared" si="230"/>
        <v>0</v>
      </c>
      <c r="UQC20" s="300">
        <f t="shared" si="230"/>
        <v>0</v>
      </c>
      <c r="UQD20" s="300">
        <f t="shared" si="230"/>
        <v>0</v>
      </c>
      <c r="UQE20" s="300">
        <f t="shared" si="230"/>
        <v>0</v>
      </c>
      <c r="UQF20" s="300">
        <f t="shared" si="230"/>
        <v>0</v>
      </c>
      <c r="UQG20" s="300">
        <f t="shared" si="230"/>
        <v>0</v>
      </c>
      <c r="UQH20" s="300">
        <f t="shared" si="230"/>
        <v>0</v>
      </c>
      <c r="UQI20" s="300">
        <f t="shared" si="230"/>
        <v>0</v>
      </c>
      <c r="UQJ20" s="300">
        <f t="shared" si="230"/>
        <v>0</v>
      </c>
      <c r="UQK20" s="300">
        <f t="shared" si="230"/>
        <v>0</v>
      </c>
      <c r="UQL20" s="300">
        <f t="shared" si="230"/>
        <v>0</v>
      </c>
      <c r="UQM20" s="300">
        <f t="shared" si="230"/>
        <v>0</v>
      </c>
      <c r="UQN20" s="300">
        <f t="shared" si="230"/>
        <v>0</v>
      </c>
      <c r="UQO20" s="300">
        <f t="shared" si="230"/>
        <v>0</v>
      </c>
      <c r="UQP20" s="300">
        <f t="shared" si="230"/>
        <v>0</v>
      </c>
      <c r="UQQ20" s="300">
        <f t="shared" si="230"/>
        <v>0</v>
      </c>
      <c r="UQR20" s="300">
        <f t="shared" si="230"/>
        <v>0</v>
      </c>
      <c r="UQS20" s="300">
        <f t="shared" si="230"/>
        <v>0</v>
      </c>
      <c r="UQT20" s="300">
        <f t="shared" si="230"/>
        <v>0</v>
      </c>
      <c r="UQU20" s="300">
        <f t="shared" si="230"/>
        <v>0</v>
      </c>
      <c r="UQV20" s="300">
        <f t="shared" si="230"/>
        <v>0</v>
      </c>
      <c r="UQW20" s="300">
        <f t="shared" si="230"/>
        <v>0</v>
      </c>
      <c r="UQX20" s="300">
        <f t="shared" si="230"/>
        <v>0</v>
      </c>
      <c r="UQY20" s="300">
        <f t="shared" si="230"/>
        <v>0</v>
      </c>
      <c r="UQZ20" s="300">
        <f t="shared" si="230"/>
        <v>0</v>
      </c>
      <c r="URA20" s="300">
        <f t="shared" si="230"/>
        <v>0</v>
      </c>
      <c r="URB20" s="300">
        <f t="shared" ref="URB20:UTM20" si="231" xml:space="preserve"> IF( URB18 = 1, $F10, 0 )</f>
        <v>0</v>
      </c>
      <c r="URC20" s="300">
        <f t="shared" si="231"/>
        <v>0</v>
      </c>
      <c r="URD20" s="300">
        <f t="shared" si="231"/>
        <v>0</v>
      </c>
      <c r="URE20" s="300">
        <f t="shared" si="231"/>
        <v>0</v>
      </c>
      <c r="URF20" s="300">
        <f t="shared" si="231"/>
        <v>0</v>
      </c>
      <c r="URG20" s="300">
        <f t="shared" si="231"/>
        <v>0</v>
      </c>
      <c r="URH20" s="300">
        <f t="shared" si="231"/>
        <v>0</v>
      </c>
      <c r="URI20" s="300">
        <f t="shared" si="231"/>
        <v>0</v>
      </c>
      <c r="URJ20" s="300">
        <f t="shared" si="231"/>
        <v>0</v>
      </c>
      <c r="URK20" s="300">
        <f t="shared" si="231"/>
        <v>0</v>
      </c>
      <c r="URL20" s="300">
        <f t="shared" si="231"/>
        <v>0</v>
      </c>
      <c r="URM20" s="300">
        <f t="shared" si="231"/>
        <v>0</v>
      </c>
      <c r="URN20" s="300">
        <f t="shared" si="231"/>
        <v>0</v>
      </c>
      <c r="URO20" s="300">
        <f t="shared" si="231"/>
        <v>0</v>
      </c>
      <c r="URP20" s="300">
        <f t="shared" si="231"/>
        <v>0</v>
      </c>
      <c r="URQ20" s="300">
        <f t="shared" si="231"/>
        <v>0</v>
      </c>
      <c r="URR20" s="300">
        <f t="shared" si="231"/>
        <v>0</v>
      </c>
      <c r="URS20" s="300">
        <f t="shared" si="231"/>
        <v>0</v>
      </c>
      <c r="URT20" s="300">
        <f t="shared" si="231"/>
        <v>0</v>
      </c>
      <c r="URU20" s="300">
        <f t="shared" si="231"/>
        <v>0</v>
      </c>
      <c r="URV20" s="300">
        <f t="shared" si="231"/>
        <v>0</v>
      </c>
      <c r="URW20" s="300">
        <f t="shared" si="231"/>
        <v>0</v>
      </c>
      <c r="URX20" s="300">
        <f t="shared" si="231"/>
        <v>0</v>
      </c>
      <c r="URY20" s="300">
        <f t="shared" si="231"/>
        <v>0</v>
      </c>
      <c r="URZ20" s="300">
        <f t="shared" si="231"/>
        <v>0</v>
      </c>
      <c r="USA20" s="300">
        <f t="shared" si="231"/>
        <v>0</v>
      </c>
      <c r="USB20" s="300">
        <f t="shared" si="231"/>
        <v>0</v>
      </c>
      <c r="USC20" s="300">
        <f t="shared" si="231"/>
        <v>0</v>
      </c>
      <c r="USD20" s="300">
        <f t="shared" si="231"/>
        <v>0</v>
      </c>
      <c r="USE20" s="300">
        <f t="shared" si="231"/>
        <v>0</v>
      </c>
      <c r="USF20" s="300">
        <f t="shared" si="231"/>
        <v>0</v>
      </c>
      <c r="USG20" s="300">
        <f t="shared" si="231"/>
        <v>0</v>
      </c>
      <c r="USH20" s="300">
        <f t="shared" si="231"/>
        <v>0</v>
      </c>
      <c r="USI20" s="300">
        <f t="shared" si="231"/>
        <v>0</v>
      </c>
      <c r="USJ20" s="300">
        <f t="shared" si="231"/>
        <v>0</v>
      </c>
      <c r="USK20" s="300">
        <f t="shared" si="231"/>
        <v>0</v>
      </c>
      <c r="USL20" s="300">
        <f t="shared" si="231"/>
        <v>0</v>
      </c>
      <c r="USM20" s="300">
        <f t="shared" si="231"/>
        <v>0</v>
      </c>
      <c r="USN20" s="300">
        <f t="shared" si="231"/>
        <v>0</v>
      </c>
      <c r="USO20" s="300">
        <f t="shared" si="231"/>
        <v>0</v>
      </c>
      <c r="USP20" s="300">
        <f t="shared" si="231"/>
        <v>0</v>
      </c>
      <c r="USQ20" s="300">
        <f t="shared" si="231"/>
        <v>0</v>
      </c>
      <c r="USR20" s="300">
        <f t="shared" si="231"/>
        <v>0</v>
      </c>
      <c r="USS20" s="300">
        <f t="shared" si="231"/>
        <v>0</v>
      </c>
      <c r="UST20" s="300">
        <f t="shared" si="231"/>
        <v>0</v>
      </c>
      <c r="USU20" s="300">
        <f t="shared" si="231"/>
        <v>0</v>
      </c>
      <c r="USV20" s="300">
        <f t="shared" si="231"/>
        <v>0</v>
      </c>
      <c r="USW20" s="300">
        <f t="shared" si="231"/>
        <v>0</v>
      </c>
      <c r="USX20" s="300">
        <f t="shared" si="231"/>
        <v>0</v>
      </c>
      <c r="USY20" s="300">
        <f t="shared" si="231"/>
        <v>0</v>
      </c>
      <c r="USZ20" s="300">
        <f t="shared" si="231"/>
        <v>0</v>
      </c>
      <c r="UTA20" s="300">
        <f t="shared" si="231"/>
        <v>0</v>
      </c>
      <c r="UTB20" s="300">
        <f t="shared" si="231"/>
        <v>0</v>
      </c>
      <c r="UTC20" s="300">
        <f t="shared" si="231"/>
        <v>0</v>
      </c>
      <c r="UTD20" s="300">
        <f t="shared" si="231"/>
        <v>0</v>
      </c>
      <c r="UTE20" s="300">
        <f t="shared" si="231"/>
        <v>0</v>
      </c>
      <c r="UTF20" s="300">
        <f t="shared" si="231"/>
        <v>0</v>
      </c>
      <c r="UTG20" s="300">
        <f t="shared" si="231"/>
        <v>0</v>
      </c>
      <c r="UTH20" s="300">
        <f t="shared" si="231"/>
        <v>0</v>
      </c>
      <c r="UTI20" s="300">
        <f t="shared" si="231"/>
        <v>0</v>
      </c>
      <c r="UTJ20" s="300">
        <f t="shared" si="231"/>
        <v>0</v>
      </c>
      <c r="UTK20" s="300">
        <f t="shared" si="231"/>
        <v>0</v>
      </c>
      <c r="UTL20" s="300">
        <f t="shared" si="231"/>
        <v>0</v>
      </c>
      <c r="UTM20" s="300">
        <f t="shared" si="231"/>
        <v>0</v>
      </c>
      <c r="UTN20" s="300">
        <f t="shared" ref="UTN20:UVY20" si="232" xml:space="preserve"> IF( UTN18 = 1, $F10, 0 )</f>
        <v>0</v>
      </c>
      <c r="UTO20" s="300">
        <f t="shared" si="232"/>
        <v>0</v>
      </c>
      <c r="UTP20" s="300">
        <f t="shared" si="232"/>
        <v>0</v>
      </c>
      <c r="UTQ20" s="300">
        <f t="shared" si="232"/>
        <v>0</v>
      </c>
      <c r="UTR20" s="300">
        <f t="shared" si="232"/>
        <v>0</v>
      </c>
      <c r="UTS20" s="300">
        <f t="shared" si="232"/>
        <v>0</v>
      </c>
      <c r="UTT20" s="300">
        <f t="shared" si="232"/>
        <v>0</v>
      </c>
      <c r="UTU20" s="300">
        <f t="shared" si="232"/>
        <v>0</v>
      </c>
      <c r="UTV20" s="300">
        <f t="shared" si="232"/>
        <v>0</v>
      </c>
      <c r="UTW20" s="300">
        <f t="shared" si="232"/>
        <v>0</v>
      </c>
      <c r="UTX20" s="300">
        <f t="shared" si="232"/>
        <v>0</v>
      </c>
      <c r="UTY20" s="300">
        <f t="shared" si="232"/>
        <v>0</v>
      </c>
      <c r="UTZ20" s="300">
        <f t="shared" si="232"/>
        <v>0</v>
      </c>
      <c r="UUA20" s="300">
        <f t="shared" si="232"/>
        <v>0</v>
      </c>
      <c r="UUB20" s="300">
        <f t="shared" si="232"/>
        <v>0</v>
      </c>
      <c r="UUC20" s="300">
        <f t="shared" si="232"/>
        <v>0</v>
      </c>
      <c r="UUD20" s="300">
        <f t="shared" si="232"/>
        <v>0</v>
      </c>
      <c r="UUE20" s="300">
        <f t="shared" si="232"/>
        <v>0</v>
      </c>
      <c r="UUF20" s="300">
        <f t="shared" si="232"/>
        <v>0</v>
      </c>
      <c r="UUG20" s="300">
        <f t="shared" si="232"/>
        <v>0</v>
      </c>
      <c r="UUH20" s="300">
        <f t="shared" si="232"/>
        <v>0</v>
      </c>
      <c r="UUI20" s="300">
        <f t="shared" si="232"/>
        <v>0</v>
      </c>
      <c r="UUJ20" s="300">
        <f t="shared" si="232"/>
        <v>0</v>
      </c>
      <c r="UUK20" s="300">
        <f t="shared" si="232"/>
        <v>0</v>
      </c>
      <c r="UUL20" s="300">
        <f t="shared" si="232"/>
        <v>0</v>
      </c>
      <c r="UUM20" s="300">
        <f t="shared" si="232"/>
        <v>0</v>
      </c>
      <c r="UUN20" s="300">
        <f t="shared" si="232"/>
        <v>0</v>
      </c>
      <c r="UUO20" s="300">
        <f t="shared" si="232"/>
        <v>0</v>
      </c>
      <c r="UUP20" s="300">
        <f t="shared" si="232"/>
        <v>0</v>
      </c>
      <c r="UUQ20" s="300">
        <f t="shared" si="232"/>
        <v>0</v>
      </c>
      <c r="UUR20" s="300">
        <f t="shared" si="232"/>
        <v>0</v>
      </c>
      <c r="UUS20" s="300">
        <f t="shared" si="232"/>
        <v>0</v>
      </c>
      <c r="UUT20" s="300">
        <f t="shared" si="232"/>
        <v>0</v>
      </c>
      <c r="UUU20" s="300">
        <f t="shared" si="232"/>
        <v>0</v>
      </c>
      <c r="UUV20" s="300">
        <f t="shared" si="232"/>
        <v>0</v>
      </c>
      <c r="UUW20" s="300">
        <f t="shared" si="232"/>
        <v>0</v>
      </c>
      <c r="UUX20" s="300">
        <f t="shared" si="232"/>
        <v>0</v>
      </c>
      <c r="UUY20" s="300">
        <f t="shared" si="232"/>
        <v>0</v>
      </c>
      <c r="UUZ20" s="300">
        <f t="shared" si="232"/>
        <v>0</v>
      </c>
      <c r="UVA20" s="300">
        <f t="shared" si="232"/>
        <v>0</v>
      </c>
      <c r="UVB20" s="300">
        <f t="shared" si="232"/>
        <v>0</v>
      </c>
      <c r="UVC20" s="300">
        <f t="shared" si="232"/>
        <v>0</v>
      </c>
      <c r="UVD20" s="300">
        <f t="shared" si="232"/>
        <v>0</v>
      </c>
      <c r="UVE20" s="300">
        <f t="shared" si="232"/>
        <v>0</v>
      </c>
      <c r="UVF20" s="300">
        <f t="shared" si="232"/>
        <v>0</v>
      </c>
      <c r="UVG20" s="300">
        <f t="shared" si="232"/>
        <v>0</v>
      </c>
      <c r="UVH20" s="300">
        <f t="shared" si="232"/>
        <v>0</v>
      </c>
      <c r="UVI20" s="300">
        <f t="shared" si="232"/>
        <v>0</v>
      </c>
      <c r="UVJ20" s="300">
        <f t="shared" si="232"/>
        <v>0</v>
      </c>
      <c r="UVK20" s="300">
        <f t="shared" si="232"/>
        <v>0</v>
      </c>
      <c r="UVL20" s="300">
        <f t="shared" si="232"/>
        <v>0</v>
      </c>
      <c r="UVM20" s="300">
        <f t="shared" si="232"/>
        <v>0</v>
      </c>
      <c r="UVN20" s="300">
        <f t="shared" si="232"/>
        <v>0</v>
      </c>
      <c r="UVO20" s="300">
        <f t="shared" si="232"/>
        <v>0</v>
      </c>
      <c r="UVP20" s="300">
        <f t="shared" si="232"/>
        <v>0</v>
      </c>
      <c r="UVQ20" s="300">
        <f t="shared" si="232"/>
        <v>0</v>
      </c>
      <c r="UVR20" s="300">
        <f t="shared" si="232"/>
        <v>0</v>
      </c>
      <c r="UVS20" s="300">
        <f t="shared" si="232"/>
        <v>0</v>
      </c>
      <c r="UVT20" s="300">
        <f t="shared" si="232"/>
        <v>0</v>
      </c>
      <c r="UVU20" s="300">
        <f t="shared" si="232"/>
        <v>0</v>
      </c>
      <c r="UVV20" s="300">
        <f t="shared" si="232"/>
        <v>0</v>
      </c>
      <c r="UVW20" s="300">
        <f t="shared" si="232"/>
        <v>0</v>
      </c>
      <c r="UVX20" s="300">
        <f t="shared" si="232"/>
        <v>0</v>
      </c>
      <c r="UVY20" s="300">
        <f t="shared" si="232"/>
        <v>0</v>
      </c>
      <c r="UVZ20" s="300">
        <f t="shared" ref="UVZ20:UYK20" si="233" xml:space="preserve"> IF( UVZ18 = 1, $F10, 0 )</f>
        <v>0</v>
      </c>
      <c r="UWA20" s="300">
        <f t="shared" si="233"/>
        <v>0</v>
      </c>
      <c r="UWB20" s="300">
        <f t="shared" si="233"/>
        <v>0</v>
      </c>
      <c r="UWC20" s="300">
        <f t="shared" si="233"/>
        <v>0</v>
      </c>
      <c r="UWD20" s="300">
        <f t="shared" si="233"/>
        <v>0</v>
      </c>
      <c r="UWE20" s="300">
        <f t="shared" si="233"/>
        <v>0</v>
      </c>
      <c r="UWF20" s="300">
        <f t="shared" si="233"/>
        <v>0</v>
      </c>
      <c r="UWG20" s="300">
        <f t="shared" si="233"/>
        <v>0</v>
      </c>
      <c r="UWH20" s="300">
        <f t="shared" si="233"/>
        <v>0</v>
      </c>
      <c r="UWI20" s="300">
        <f t="shared" si="233"/>
        <v>0</v>
      </c>
      <c r="UWJ20" s="300">
        <f t="shared" si="233"/>
        <v>0</v>
      </c>
      <c r="UWK20" s="300">
        <f t="shared" si="233"/>
        <v>0</v>
      </c>
      <c r="UWL20" s="300">
        <f t="shared" si="233"/>
        <v>0</v>
      </c>
      <c r="UWM20" s="300">
        <f t="shared" si="233"/>
        <v>0</v>
      </c>
      <c r="UWN20" s="300">
        <f t="shared" si="233"/>
        <v>0</v>
      </c>
      <c r="UWO20" s="300">
        <f t="shared" si="233"/>
        <v>0</v>
      </c>
      <c r="UWP20" s="300">
        <f t="shared" si="233"/>
        <v>0</v>
      </c>
      <c r="UWQ20" s="300">
        <f t="shared" si="233"/>
        <v>0</v>
      </c>
      <c r="UWR20" s="300">
        <f t="shared" si="233"/>
        <v>0</v>
      </c>
      <c r="UWS20" s="300">
        <f t="shared" si="233"/>
        <v>0</v>
      </c>
      <c r="UWT20" s="300">
        <f t="shared" si="233"/>
        <v>0</v>
      </c>
      <c r="UWU20" s="300">
        <f t="shared" si="233"/>
        <v>0</v>
      </c>
      <c r="UWV20" s="300">
        <f t="shared" si="233"/>
        <v>0</v>
      </c>
      <c r="UWW20" s="300">
        <f t="shared" si="233"/>
        <v>0</v>
      </c>
      <c r="UWX20" s="300">
        <f t="shared" si="233"/>
        <v>0</v>
      </c>
      <c r="UWY20" s="300">
        <f t="shared" si="233"/>
        <v>0</v>
      </c>
      <c r="UWZ20" s="300">
        <f t="shared" si="233"/>
        <v>0</v>
      </c>
      <c r="UXA20" s="300">
        <f t="shared" si="233"/>
        <v>0</v>
      </c>
      <c r="UXB20" s="300">
        <f t="shared" si="233"/>
        <v>0</v>
      </c>
      <c r="UXC20" s="300">
        <f t="shared" si="233"/>
        <v>0</v>
      </c>
      <c r="UXD20" s="300">
        <f t="shared" si="233"/>
        <v>0</v>
      </c>
      <c r="UXE20" s="300">
        <f t="shared" si="233"/>
        <v>0</v>
      </c>
      <c r="UXF20" s="300">
        <f t="shared" si="233"/>
        <v>0</v>
      </c>
      <c r="UXG20" s="300">
        <f t="shared" si="233"/>
        <v>0</v>
      </c>
      <c r="UXH20" s="300">
        <f t="shared" si="233"/>
        <v>0</v>
      </c>
      <c r="UXI20" s="300">
        <f t="shared" si="233"/>
        <v>0</v>
      </c>
      <c r="UXJ20" s="300">
        <f t="shared" si="233"/>
        <v>0</v>
      </c>
      <c r="UXK20" s="300">
        <f t="shared" si="233"/>
        <v>0</v>
      </c>
      <c r="UXL20" s="300">
        <f t="shared" si="233"/>
        <v>0</v>
      </c>
      <c r="UXM20" s="300">
        <f t="shared" si="233"/>
        <v>0</v>
      </c>
      <c r="UXN20" s="300">
        <f t="shared" si="233"/>
        <v>0</v>
      </c>
      <c r="UXO20" s="300">
        <f t="shared" si="233"/>
        <v>0</v>
      </c>
      <c r="UXP20" s="300">
        <f t="shared" si="233"/>
        <v>0</v>
      </c>
      <c r="UXQ20" s="300">
        <f t="shared" si="233"/>
        <v>0</v>
      </c>
      <c r="UXR20" s="300">
        <f t="shared" si="233"/>
        <v>0</v>
      </c>
      <c r="UXS20" s="300">
        <f t="shared" si="233"/>
        <v>0</v>
      </c>
      <c r="UXT20" s="300">
        <f t="shared" si="233"/>
        <v>0</v>
      </c>
      <c r="UXU20" s="300">
        <f t="shared" si="233"/>
        <v>0</v>
      </c>
      <c r="UXV20" s="300">
        <f t="shared" si="233"/>
        <v>0</v>
      </c>
      <c r="UXW20" s="300">
        <f t="shared" si="233"/>
        <v>0</v>
      </c>
      <c r="UXX20" s="300">
        <f t="shared" si="233"/>
        <v>0</v>
      </c>
      <c r="UXY20" s="300">
        <f t="shared" si="233"/>
        <v>0</v>
      </c>
      <c r="UXZ20" s="300">
        <f t="shared" si="233"/>
        <v>0</v>
      </c>
      <c r="UYA20" s="300">
        <f t="shared" si="233"/>
        <v>0</v>
      </c>
      <c r="UYB20" s="300">
        <f t="shared" si="233"/>
        <v>0</v>
      </c>
      <c r="UYC20" s="300">
        <f t="shared" si="233"/>
        <v>0</v>
      </c>
      <c r="UYD20" s="300">
        <f t="shared" si="233"/>
        <v>0</v>
      </c>
      <c r="UYE20" s="300">
        <f t="shared" si="233"/>
        <v>0</v>
      </c>
      <c r="UYF20" s="300">
        <f t="shared" si="233"/>
        <v>0</v>
      </c>
      <c r="UYG20" s="300">
        <f t="shared" si="233"/>
        <v>0</v>
      </c>
      <c r="UYH20" s="300">
        <f t="shared" si="233"/>
        <v>0</v>
      </c>
      <c r="UYI20" s="300">
        <f t="shared" si="233"/>
        <v>0</v>
      </c>
      <c r="UYJ20" s="300">
        <f t="shared" si="233"/>
        <v>0</v>
      </c>
      <c r="UYK20" s="300">
        <f t="shared" si="233"/>
        <v>0</v>
      </c>
      <c r="UYL20" s="300">
        <f t="shared" ref="UYL20:VAW20" si="234" xml:space="preserve"> IF( UYL18 = 1, $F10, 0 )</f>
        <v>0</v>
      </c>
      <c r="UYM20" s="300">
        <f t="shared" si="234"/>
        <v>0</v>
      </c>
      <c r="UYN20" s="300">
        <f t="shared" si="234"/>
        <v>0</v>
      </c>
      <c r="UYO20" s="300">
        <f t="shared" si="234"/>
        <v>0</v>
      </c>
      <c r="UYP20" s="300">
        <f t="shared" si="234"/>
        <v>0</v>
      </c>
      <c r="UYQ20" s="300">
        <f t="shared" si="234"/>
        <v>0</v>
      </c>
      <c r="UYR20" s="300">
        <f t="shared" si="234"/>
        <v>0</v>
      </c>
      <c r="UYS20" s="300">
        <f t="shared" si="234"/>
        <v>0</v>
      </c>
      <c r="UYT20" s="300">
        <f t="shared" si="234"/>
        <v>0</v>
      </c>
      <c r="UYU20" s="300">
        <f t="shared" si="234"/>
        <v>0</v>
      </c>
      <c r="UYV20" s="300">
        <f t="shared" si="234"/>
        <v>0</v>
      </c>
      <c r="UYW20" s="300">
        <f t="shared" si="234"/>
        <v>0</v>
      </c>
      <c r="UYX20" s="300">
        <f t="shared" si="234"/>
        <v>0</v>
      </c>
      <c r="UYY20" s="300">
        <f t="shared" si="234"/>
        <v>0</v>
      </c>
      <c r="UYZ20" s="300">
        <f t="shared" si="234"/>
        <v>0</v>
      </c>
      <c r="UZA20" s="300">
        <f t="shared" si="234"/>
        <v>0</v>
      </c>
      <c r="UZB20" s="300">
        <f t="shared" si="234"/>
        <v>0</v>
      </c>
      <c r="UZC20" s="300">
        <f t="shared" si="234"/>
        <v>0</v>
      </c>
      <c r="UZD20" s="300">
        <f t="shared" si="234"/>
        <v>0</v>
      </c>
      <c r="UZE20" s="300">
        <f t="shared" si="234"/>
        <v>0</v>
      </c>
      <c r="UZF20" s="300">
        <f t="shared" si="234"/>
        <v>0</v>
      </c>
      <c r="UZG20" s="300">
        <f t="shared" si="234"/>
        <v>0</v>
      </c>
      <c r="UZH20" s="300">
        <f t="shared" si="234"/>
        <v>0</v>
      </c>
      <c r="UZI20" s="300">
        <f t="shared" si="234"/>
        <v>0</v>
      </c>
      <c r="UZJ20" s="300">
        <f t="shared" si="234"/>
        <v>0</v>
      </c>
      <c r="UZK20" s="300">
        <f t="shared" si="234"/>
        <v>0</v>
      </c>
      <c r="UZL20" s="300">
        <f t="shared" si="234"/>
        <v>0</v>
      </c>
      <c r="UZM20" s="300">
        <f t="shared" si="234"/>
        <v>0</v>
      </c>
      <c r="UZN20" s="300">
        <f t="shared" si="234"/>
        <v>0</v>
      </c>
      <c r="UZO20" s="300">
        <f t="shared" si="234"/>
        <v>0</v>
      </c>
      <c r="UZP20" s="300">
        <f t="shared" si="234"/>
        <v>0</v>
      </c>
      <c r="UZQ20" s="300">
        <f t="shared" si="234"/>
        <v>0</v>
      </c>
      <c r="UZR20" s="300">
        <f t="shared" si="234"/>
        <v>0</v>
      </c>
      <c r="UZS20" s="300">
        <f t="shared" si="234"/>
        <v>0</v>
      </c>
      <c r="UZT20" s="300">
        <f t="shared" si="234"/>
        <v>0</v>
      </c>
      <c r="UZU20" s="300">
        <f t="shared" si="234"/>
        <v>0</v>
      </c>
      <c r="UZV20" s="300">
        <f t="shared" si="234"/>
        <v>0</v>
      </c>
      <c r="UZW20" s="300">
        <f t="shared" si="234"/>
        <v>0</v>
      </c>
      <c r="UZX20" s="300">
        <f t="shared" si="234"/>
        <v>0</v>
      </c>
      <c r="UZY20" s="300">
        <f t="shared" si="234"/>
        <v>0</v>
      </c>
      <c r="UZZ20" s="300">
        <f t="shared" si="234"/>
        <v>0</v>
      </c>
      <c r="VAA20" s="300">
        <f t="shared" si="234"/>
        <v>0</v>
      </c>
      <c r="VAB20" s="300">
        <f t="shared" si="234"/>
        <v>0</v>
      </c>
      <c r="VAC20" s="300">
        <f t="shared" si="234"/>
        <v>0</v>
      </c>
      <c r="VAD20" s="300">
        <f t="shared" si="234"/>
        <v>0</v>
      </c>
      <c r="VAE20" s="300">
        <f t="shared" si="234"/>
        <v>0</v>
      </c>
      <c r="VAF20" s="300">
        <f t="shared" si="234"/>
        <v>0</v>
      </c>
      <c r="VAG20" s="300">
        <f t="shared" si="234"/>
        <v>0</v>
      </c>
      <c r="VAH20" s="300">
        <f t="shared" si="234"/>
        <v>0</v>
      </c>
      <c r="VAI20" s="300">
        <f t="shared" si="234"/>
        <v>0</v>
      </c>
      <c r="VAJ20" s="300">
        <f t="shared" si="234"/>
        <v>0</v>
      </c>
      <c r="VAK20" s="300">
        <f t="shared" si="234"/>
        <v>0</v>
      </c>
      <c r="VAL20" s="300">
        <f t="shared" si="234"/>
        <v>0</v>
      </c>
      <c r="VAM20" s="300">
        <f t="shared" si="234"/>
        <v>0</v>
      </c>
      <c r="VAN20" s="300">
        <f t="shared" si="234"/>
        <v>0</v>
      </c>
      <c r="VAO20" s="300">
        <f t="shared" si="234"/>
        <v>0</v>
      </c>
      <c r="VAP20" s="300">
        <f t="shared" si="234"/>
        <v>0</v>
      </c>
      <c r="VAQ20" s="300">
        <f t="shared" si="234"/>
        <v>0</v>
      </c>
      <c r="VAR20" s="300">
        <f t="shared" si="234"/>
        <v>0</v>
      </c>
      <c r="VAS20" s="300">
        <f t="shared" si="234"/>
        <v>0</v>
      </c>
      <c r="VAT20" s="300">
        <f t="shared" si="234"/>
        <v>0</v>
      </c>
      <c r="VAU20" s="300">
        <f t="shared" si="234"/>
        <v>0</v>
      </c>
      <c r="VAV20" s="300">
        <f t="shared" si="234"/>
        <v>0</v>
      </c>
      <c r="VAW20" s="300">
        <f t="shared" si="234"/>
        <v>0</v>
      </c>
      <c r="VAX20" s="300">
        <f t="shared" ref="VAX20:VDI20" si="235" xml:space="preserve"> IF( VAX18 = 1, $F10, 0 )</f>
        <v>0</v>
      </c>
      <c r="VAY20" s="300">
        <f t="shared" si="235"/>
        <v>0</v>
      </c>
      <c r="VAZ20" s="300">
        <f t="shared" si="235"/>
        <v>0</v>
      </c>
      <c r="VBA20" s="300">
        <f t="shared" si="235"/>
        <v>0</v>
      </c>
      <c r="VBB20" s="300">
        <f t="shared" si="235"/>
        <v>0</v>
      </c>
      <c r="VBC20" s="300">
        <f t="shared" si="235"/>
        <v>0</v>
      </c>
      <c r="VBD20" s="300">
        <f t="shared" si="235"/>
        <v>0</v>
      </c>
      <c r="VBE20" s="300">
        <f t="shared" si="235"/>
        <v>0</v>
      </c>
      <c r="VBF20" s="300">
        <f t="shared" si="235"/>
        <v>0</v>
      </c>
      <c r="VBG20" s="300">
        <f t="shared" si="235"/>
        <v>0</v>
      </c>
      <c r="VBH20" s="300">
        <f t="shared" si="235"/>
        <v>0</v>
      </c>
      <c r="VBI20" s="300">
        <f t="shared" si="235"/>
        <v>0</v>
      </c>
      <c r="VBJ20" s="300">
        <f t="shared" si="235"/>
        <v>0</v>
      </c>
      <c r="VBK20" s="300">
        <f t="shared" si="235"/>
        <v>0</v>
      </c>
      <c r="VBL20" s="300">
        <f t="shared" si="235"/>
        <v>0</v>
      </c>
      <c r="VBM20" s="300">
        <f t="shared" si="235"/>
        <v>0</v>
      </c>
      <c r="VBN20" s="300">
        <f t="shared" si="235"/>
        <v>0</v>
      </c>
      <c r="VBO20" s="300">
        <f t="shared" si="235"/>
        <v>0</v>
      </c>
      <c r="VBP20" s="300">
        <f t="shared" si="235"/>
        <v>0</v>
      </c>
      <c r="VBQ20" s="300">
        <f t="shared" si="235"/>
        <v>0</v>
      </c>
      <c r="VBR20" s="300">
        <f t="shared" si="235"/>
        <v>0</v>
      </c>
      <c r="VBS20" s="300">
        <f t="shared" si="235"/>
        <v>0</v>
      </c>
      <c r="VBT20" s="300">
        <f t="shared" si="235"/>
        <v>0</v>
      </c>
      <c r="VBU20" s="300">
        <f t="shared" si="235"/>
        <v>0</v>
      </c>
      <c r="VBV20" s="300">
        <f t="shared" si="235"/>
        <v>0</v>
      </c>
      <c r="VBW20" s="300">
        <f t="shared" si="235"/>
        <v>0</v>
      </c>
      <c r="VBX20" s="300">
        <f t="shared" si="235"/>
        <v>0</v>
      </c>
      <c r="VBY20" s="300">
        <f t="shared" si="235"/>
        <v>0</v>
      </c>
      <c r="VBZ20" s="300">
        <f t="shared" si="235"/>
        <v>0</v>
      </c>
      <c r="VCA20" s="300">
        <f t="shared" si="235"/>
        <v>0</v>
      </c>
      <c r="VCB20" s="300">
        <f t="shared" si="235"/>
        <v>0</v>
      </c>
      <c r="VCC20" s="300">
        <f t="shared" si="235"/>
        <v>0</v>
      </c>
      <c r="VCD20" s="300">
        <f t="shared" si="235"/>
        <v>0</v>
      </c>
      <c r="VCE20" s="300">
        <f t="shared" si="235"/>
        <v>0</v>
      </c>
      <c r="VCF20" s="300">
        <f t="shared" si="235"/>
        <v>0</v>
      </c>
      <c r="VCG20" s="300">
        <f t="shared" si="235"/>
        <v>0</v>
      </c>
      <c r="VCH20" s="300">
        <f t="shared" si="235"/>
        <v>0</v>
      </c>
      <c r="VCI20" s="300">
        <f t="shared" si="235"/>
        <v>0</v>
      </c>
      <c r="VCJ20" s="300">
        <f t="shared" si="235"/>
        <v>0</v>
      </c>
      <c r="VCK20" s="300">
        <f t="shared" si="235"/>
        <v>0</v>
      </c>
      <c r="VCL20" s="300">
        <f t="shared" si="235"/>
        <v>0</v>
      </c>
      <c r="VCM20" s="300">
        <f t="shared" si="235"/>
        <v>0</v>
      </c>
      <c r="VCN20" s="300">
        <f t="shared" si="235"/>
        <v>0</v>
      </c>
      <c r="VCO20" s="300">
        <f t="shared" si="235"/>
        <v>0</v>
      </c>
      <c r="VCP20" s="300">
        <f t="shared" si="235"/>
        <v>0</v>
      </c>
      <c r="VCQ20" s="300">
        <f t="shared" si="235"/>
        <v>0</v>
      </c>
      <c r="VCR20" s="300">
        <f t="shared" si="235"/>
        <v>0</v>
      </c>
      <c r="VCS20" s="300">
        <f t="shared" si="235"/>
        <v>0</v>
      </c>
      <c r="VCT20" s="300">
        <f t="shared" si="235"/>
        <v>0</v>
      </c>
      <c r="VCU20" s="300">
        <f t="shared" si="235"/>
        <v>0</v>
      </c>
      <c r="VCV20" s="300">
        <f t="shared" si="235"/>
        <v>0</v>
      </c>
      <c r="VCW20" s="300">
        <f t="shared" si="235"/>
        <v>0</v>
      </c>
      <c r="VCX20" s="300">
        <f t="shared" si="235"/>
        <v>0</v>
      </c>
      <c r="VCY20" s="300">
        <f t="shared" si="235"/>
        <v>0</v>
      </c>
      <c r="VCZ20" s="300">
        <f t="shared" si="235"/>
        <v>0</v>
      </c>
      <c r="VDA20" s="300">
        <f t="shared" si="235"/>
        <v>0</v>
      </c>
      <c r="VDB20" s="300">
        <f t="shared" si="235"/>
        <v>0</v>
      </c>
      <c r="VDC20" s="300">
        <f t="shared" si="235"/>
        <v>0</v>
      </c>
      <c r="VDD20" s="300">
        <f t="shared" si="235"/>
        <v>0</v>
      </c>
      <c r="VDE20" s="300">
        <f t="shared" si="235"/>
        <v>0</v>
      </c>
      <c r="VDF20" s="300">
        <f t="shared" si="235"/>
        <v>0</v>
      </c>
      <c r="VDG20" s="300">
        <f t="shared" si="235"/>
        <v>0</v>
      </c>
      <c r="VDH20" s="300">
        <f t="shared" si="235"/>
        <v>0</v>
      </c>
      <c r="VDI20" s="300">
        <f t="shared" si="235"/>
        <v>0</v>
      </c>
      <c r="VDJ20" s="300">
        <f t="shared" ref="VDJ20:VFU20" si="236" xml:space="preserve"> IF( VDJ18 = 1, $F10, 0 )</f>
        <v>0</v>
      </c>
      <c r="VDK20" s="300">
        <f t="shared" si="236"/>
        <v>0</v>
      </c>
      <c r="VDL20" s="300">
        <f t="shared" si="236"/>
        <v>0</v>
      </c>
      <c r="VDM20" s="300">
        <f t="shared" si="236"/>
        <v>0</v>
      </c>
      <c r="VDN20" s="300">
        <f t="shared" si="236"/>
        <v>0</v>
      </c>
      <c r="VDO20" s="300">
        <f t="shared" si="236"/>
        <v>0</v>
      </c>
      <c r="VDP20" s="300">
        <f t="shared" si="236"/>
        <v>0</v>
      </c>
      <c r="VDQ20" s="300">
        <f t="shared" si="236"/>
        <v>0</v>
      </c>
      <c r="VDR20" s="300">
        <f t="shared" si="236"/>
        <v>0</v>
      </c>
      <c r="VDS20" s="300">
        <f t="shared" si="236"/>
        <v>0</v>
      </c>
      <c r="VDT20" s="300">
        <f t="shared" si="236"/>
        <v>0</v>
      </c>
      <c r="VDU20" s="300">
        <f t="shared" si="236"/>
        <v>0</v>
      </c>
      <c r="VDV20" s="300">
        <f t="shared" si="236"/>
        <v>0</v>
      </c>
      <c r="VDW20" s="300">
        <f t="shared" si="236"/>
        <v>0</v>
      </c>
      <c r="VDX20" s="300">
        <f t="shared" si="236"/>
        <v>0</v>
      </c>
      <c r="VDY20" s="300">
        <f t="shared" si="236"/>
        <v>0</v>
      </c>
      <c r="VDZ20" s="300">
        <f t="shared" si="236"/>
        <v>0</v>
      </c>
      <c r="VEA20" s="300">
        <f t="shared" si="236"/>
        <v>0</v>
      </c>
      <c r="VEB20" s="300">
        <f t="shared" si="236"/>
        <v>0</v>
      </c>
      <c r="VEC20" s="300">
        <f t="shared" si="236"/>
        <v>0</v>
      </c>
      <c r="VED20" s="300">
        <f t="shared" si="236"/>
        <v>0</v>
      </c>
      <c r="VEE20" s="300">
        <f t="shared" si="236"/>
        <v>0</v>
      </c>
      <c r="VEF20" s="300">
        <f t="shared" si="236"/>
        <v>0</v>
      </c>
      <c r="VEG20" s="300">
        <f t="shared" si="236"/>
        <v>0</v>
      </c>
      <c r="VEH20" s="300">
        <f t="shared" si="236"/>
        <v>0</v>
      </c>
      <c r="VEI20" s="300">
        <f t="shared" si="236"/>
        <v>0</v>
      </c>
      <c r="VEJ20" s="300">
        <f t="shared" si="236"/>
        <v>0</v>
      </c>
      <c r="VEK20" s="300">
        <f t="shared" si="236"/>
        <v>0</v>
      </c>
      <c r="VEL20" s="300">
        <f t="shared" si="236"/>
        <v>0</v>
      </c>
      <c r="VEM20" s="300">
        <f t="shared" si="236"/>
        <v>0</v>
      </c>
      <c r="VEN20" s="300">
        <f t="shared" si="236"/>
        <v>0</v>
      </c>
      <c r="VEO20" s="300">
        <f t="shared" si="236"/>
        <v>0</v>
      </c>
      <c r="VEP20" s="300">
        <f t="shared" si="236"/>
        <v>0</v>
      </c>
      <c r="VEQ20" s="300">
        <f t="shared" si="236"/>
        <v>0</v>
      </c>
      <c r="VER20" s="300">
        <f t="shared" si="236"/>
        <v>0</v>
      </c>
      <c r="VES20" s="300">
        <f t="shared" si="236"/>
        <v>0</v>
      </c>
      <c r="VET20" s="300">
        <f t="shared" si="236"/>
        <v>0</v>
      </c>
      <c r="VEU20" s="300">
        <f t="shared" si="236"/>
        <v>0</v>
      </c>
      <c r="VEV20" s="300">
        <f t="shared" si="236"/>
        <v>0</v>
      </c>
      <c r="VEW20" s="300">
        <f t="shared" si="236"/>
        <v>0</v>
      </c>
      <c r="VEX20" s="300">
        <f t="shared" si="236"/>
        <v>0</v>
      </c>
      <c r="VEY20" s="300">
        <f t="shared" si="236"/>
        <v>0</v>
      </c>
      <c r="VEZ20" s="300">
        <f t="shared" si="236"/>
        <v>0</v>
      </c>
      <c r="VFA20" s="300">
        <f t="shared" si="236"/>
        <v>0</v>
      </c>
      <c r="VFB20" s="300">
        <f t="shared" si="236"/>
        <v>0</v>
      </c>
      <c r="VFC20" s="300">
        <f t="shared" si="236"/>
        <v>0</v>
      </c>
      <c r="VFD20" s="300">
        <f t="shared" si="236"/>
        <v>0</v>
      </c>
      <c r="VFE20" s="300">
        <f t="shared" si="236"/>
        <v>0</v>
      </c>
      <c r="VFF20" s="300">
        <f t="shared" si="236"/>
        <v>0</v>
      </c>
      <c r="VFG20" s="300">
        <f t="shared" si="236"/>
        <v>0</v>
      </c>
      <c r="VFH20" s="300">
        <f t="shared" si="236"/>
        <v>0</v>
      </c>
      <c r="VFI20" s="300">
        <f t="shared" si="236"/>
        <v>0</v>
      </c>
      <c r="VFJ20" s="300">
        <f t="shared" si="236"/>
        <v>0</v>
      </c>
      <c r="VFK20" s="300">
        <f t="shared" si="236"/>
        <v>0</v>
      </c>
      <c r="VFL20" s="300">
        <f t="shared" si="236"/>
        <v>0</v>
      </c>
      <c r="VFM20" s="300">
        <f t="shared" si="236"/>
        <v>0</v>
      </c>
      <c r="VFN20" s="300">
        <f t="shared" si="236"/>
        <v>0</v>
      </c>
      <c r="VFO20" s="300">
        <f t="shared" si="236"/>
        <v>0</v>
      </c>
      <c r="VFP20" s="300">
        <f t="shared" si="236"/>
        <v>0</v>
      </c>
      <c r="VFQ20" s="300">
        <f t="shared" si="236"/>
        <v>0</v>
      </c>
      <c r="VFR20" s="300">
        <f t="shared" si="236"/>
        <v>0</v>
      </c>
      <c r="VFS20" s="300">
        <f t="shared" si="236"/>
        <v>0</v>
      </c>
      <c r="VFT20" s="300">
        <f t="shared" si="236"/>
        <v>0</v>
      </c>
      <c r="VFU20" s="300">
        <f t="shared" si="236"/>
        <v>0</v>
      </c>
      <c r="VFV20" s="300">
        <f t="shared" ref="VFV20:VIG20" si="237" xml:space="preserve"> IF( VFV18 = 1, $F10, 0 )</f>
        <v>0</v>
      </c>
      <c r="VFW20" s="300">
        <f t="shared" si="237"/>
        <v>0</v>
      </c>
      <c r="VFX20" s="300">
        <f t="shared" si="237"/>
        <v>0</v>
      </c>
      <c r="VFY20" s="300">
        <f t="shared" si="237"/>
        <v>0</v>
      </c>
      <c r="VFZ20" s="300">
        <f t="shared" si="237"/>
        <v>0</v>
      </c>
      <c r="VGA20" s="300">
        <f t="shared" si="237"/>
        <v>0</v>
      </c>
      <c r="VGB20" s="300">
        <f t="shared" si="237"/>
        <v>0</v>
      </c>
      <c r="VGC20" s="300">
        <f t="shared" si="237"/>
        <v>0</v>
      </c>
      <c r="VGD20" s="300">
        <f t="shared" si="237"/>
        <v>0</v>
      </c>
      <c r="VGE20" s="300">
        <f t="shared" si="237"/>
        <v>0</v>
      </c>
      <c r="VGF20" s="300">
        <f t="shared" si="237"/>
        <v>0</v>
      </c>
      <c r="VGG20" s="300">
        <f t="shared" si="237"/>
        <v>0</v>
      </c>
      <c r="VGH20" s="300">
        <f t="shared" si="237"/>
        <v>0</v>
      </c>
      <c r="VGI20" s="300">
        <f t="shared" si="237"/>
        <v>0</v>
      </c>
      <c r="VGJ20" s="300">
        <f t="shared" si="237"/>
        <v>0</v>
      </c>
      <c r="VGK20" s="300">
        <f t="shared" si="237"/>
        <v>0</v>
      </c>
      <c r="VGL20" s="300">
        <f t="shared" si="237"/>
        <v>0</v>
      </c>
      <c r="VGM20" s="300">
        <f t="shared" si="237"/>
        <v>0</v>
      </c>
      <c r="VGN20" s="300">
        <f t="shared" si="237"/>
        <v>0</v>
      </c>
      <c r="VGO20" s="300">
        <f t="shared" si="237"/>
        <v>0</v>
      </c>
      <c r="VGP20" s="300">
        <f t="shared" si="237"/>
        <v>0</v>
      </c>
      <c r="VGQ20" s="300">
        <f t="shared" si="237"/>
        <v>0</v>
      </c>
      <c r="VGR20" s="300">
        <f t="shared" si="237"/>
        <v>0</v>
      </c>
      <c r="VGS20" s="300">
        <f t="shared" si="237"/>
        <v>0</v>
      </c>
      <c r="VGT20" s="300">
        <f t="shared" si="237"/>
        <v>0</v>
      </c>
      <c r="VGU20" s="300">
        <f t="shared" si="237"/>
        <v>0</v>
      </c>
      <c r="VGV20" s="300">
        <f t="shared" si="237"/>
        <v>0</v>
      </c>
      <c r="VGW20" s="300">
        <f t="shared" si="237"/>
        <v>0</v>
      </c>
      <c r="VGX20" s="300">
        <f t="shared" si="237"/>
        <v>0</v>
      </c>
      <c r="VGY20" s="300">
        <f t="shared" si="237"/>
        <v>0</v>
      </c>
      <c r="VGZ20" s="300">
        <f t="shared" si="237"/>
        <v>0</v>
      </c>
      <c r="VHA20" s="300">
        <f t="shared" si="237"/>
        <v>0</v>
      </c>
      <c r="VHB20" s="300">
        <f t="shared" si="237"/>
        <v>0</v>
      </c>
      <c r="VHC20" s="300">
        <f t="shared" si="237"/>
        <v>0</v>
      </c>
      <c r="VHD20" s="300">
        <f t="shared" si="237"/>
        <v>0</v>
      </c>
      <c r="VHE20" s="300">
        <f t="shared" si="237"/>
        <v>0</v>
      </c>
      <c r="VHF20" s="300">
        <f t="shared" si="237"/>
        <v>0</v>
      </c>
      <c r="VHG20" s="300">
        <f t="shared" si="237"/>
        <v>0</v>
      </c>
      <c r="VHH20" s="300">
        <f t="shared" si="237"/>
        <v>0</v>
      </c>
      <c r="VHI20" s="300">
        <f t="shared" si="237"/>
        <v>0</v>
      </c>
      <c r="VHJ20" s="300">
        <f t="shared" si="237"/>
        <v>0</v>
      </c>
      <c r="VHK20" s="300">
        <f t="shared" si="237"/>
        <v>0</v>
      </c>
      <c r="VHL20" s="300">
        <f t="shared" si="237"/>
        <v>0</v>
      </c>
      <c r="VHM20" s="300">
        <f t="shared" si="237"/>
        <v>0</v>
      </c>
      <c r="VHN20" s="300">
        <f t="shared" si="237"/>
        <v>0</v>
      </c>
      <c r="VHO20" s="300">
        <f t="shared" si="237"/>
        <v>0</v>
      </c>
      <c r="VHP20" s="300">
        <f t="shared" si="237"/>
        <v>0</v>
      </c>
      <c r="VHQ20" s="300">
        <f t="shared" si="237"/>
        <v>0</v>
      </c>
      <c r="VHR20" s="300">
        <f t="shared" si="237"/>
        <v>0</v>
      </c>
      <c r="VHS20" s="300">
        <f t="shared" si="237"/>
        <v>0</v>
      </c>
      <c r="VHT20" s="300">
        <f t="shared" si="237"/>
        <v>0</v>
      </c>
      <c r="VHU20" s="300">
        <f t="shared" si="237"/>
        <v>0</v>
      </c>
      <c r="VHV20" s="300">
        <f t="shared" si="237"/>
        <v>0</v>
      </c>
      <c r="VHW20" s="300">
        <f t="shared" si="237"/>
        <v>0</v>
      </c>
      <c r="VHX20" s="300">
        <f t="shared" si="237"/>
        <v>0</v>
      </c>
      <c r="VHY20" s="300">
        <f t="shared" si="237"/>
        <v>0</v>
      </c>
      <c r="VHZ20" s="300">
        <f t="shared" si="237"/>
        <v>0</v>
      </c>
      <c r="VIA20" s="300">
        <f t="shared" si="237"/>
        <v>0</v>
      </c>
      <c r="VIB20" s="300">
        <f t="shared" si="237"/>
        <v>0</v>
      </c>
      <c r="VIC20" s="300">
        <f t="shared" si="237"/>
        <v>0</v>
      </c>
      <c r="VID20" s="300">
        <f t="shared" si="237"/>
        <v>0</v>
      </c>
      <c r="VIE20" s="300">
        <f t="shared" si="237"/>
        <v>0</v>
      </c>
      <c r="VIF20" s="300">
        <f t="shared" si="237"/>
        <v>0</v>
      </c>
      <c r="VIG20" s="300">
        <f t="shared" si="237"/>
        <v>0</v>
      </c>
      <c r="VIH20" s="300">
        <f t="shared" ref="VIH20:VKS20" si="238" xml:space="preserve"> IF( VIH18 = 1, $F10, 0 )</f>
        <v>0</v>
      </c>
      <c r="VII20" s="300">
        <f t="shared" si="238"/>
        <v>0</v>
      </c>
      <c r="VIJ20" s="300">
        <f t="shared" si="238"/>
        <v>0</v>
      </c>
      <c r="VIK20" s="300">
        <f t="shared" si="238"/>
        <v>0</v>
      </c>
      <c r="VIL20" s="300">
        <f t="shared" si="238"/>
        <v>0</v>
      </c>
      <c r="VIM20" s="300">
        <f t="shared" si="238"/>
        <v>0</v>
      </c>
      <c r="VIN20" s="300">
        <f t="shared" si="238"/>
        <v>0</v>
      </c>
      <c r="VIO20" s="300">
        <f t="shared" si="238"/>
        <v>0</v>
      </c>
      <c r="VIP20" s="300">
        <f t="shared" si="238"/>
        <v>0</v>
      </c>
      <c r="VIQ20" s="300">
        <f t="shared" si="238"/>
        <v>0</v>
      </c>
      <c r="VIR20" s="300">
        <f t="shared" si="238"/>
        <v>0</v>
      </c>
      <c r="VIS20" s="300">
        <f t="shared" si="238"/>
        <v>0</v>
      </c>
      <c r="VIT20" s="300">
        <f t="shared" si="238"/>
        <v>0</v>
      </c>
      <c r="VIU20" s="300">
        <f t="shared" si="238"/>
        <v>0</v>
      </c>
      <c r="VIV20" s="300">
        <f t="shared" si="238"/>
        <v>0</v>
      </c>
      <c r="VIW20" s="300">
        <f t="shared" si="238"/>
        <v>0</v>
      </c>
      <c r="VIX20" s="300">
        <f t="shared" si="238"/>
        <v>0</v>
      </c>
      <c r="VIY20" s="300">
        <f t="shared" si="238"/>
        <v>0</v>
      </c>
      <c r="VIZ20" s="300">
        <f t="shared" si="238"/>
        <v>0</v>
      </c>
      <c r="VJA20" s="300">
        <f t="shared" si="238"/>
        <v>0</v>
      </c>
      <c r="VJB20" s="300">
        <f t="shared" si="238"/>
        <v>0</v>
      </c>
      <c r="VJC20" s="300">
        <f t="shared" si="238"/>
        <v>0</v>
      </c>
      <c r="VJD20" s="300">
        <f t="shared" si="238"/>
        <v>0</v>
      </c>
      <c r="VJE20" s="300">
        <f t="shared" si="238"/>
        <v>0</v>
      </c>
      <c r="VJF20" s="300">
        <f t="shared" si="238"/>
        <v>0</v>
      </c>
      <c r="VJG20" s="300">
        <f t="shared" si="238"/>
        <v>0</v>
      </c>
      <c r="VJH20" s="300">
        <f t="shared" si="238"/>
        <v>0</v>
      </c>
      <c r="VJI20" s="300">
        <f t="shared" si="238"/>
        <v>0</v>
      </c>
      <c r="VJJ20" s="300">
        <f t="shared" si="238"/>
        <v>0</v>
      </c>
      <c r="VJK20" s="300">
        <f t="shared" si="238"/>
        <v>0</v>
      </c>
      <c r="VJL20" s="300">
        <f t="shared" si="238"/>
        <v>0</v>
      </c>
      <c r="VJM20" s="300">
        <f t="shared" si="238"/>
        <v>0</v>
      </c>
      <c r="VJN20" s="300">
        <f t="shared" si="238"/>
        <v>0</v>
      </c>
      <c r="VJO20" s="300">
        <f t="shared" si="238"/>
        <v>0</v>
      </c>
      <c r="VJP20" s="300">
        <f t="shared" si="238"/>
        <v>0</v>
      </c>
      <c r="VJQ20" s="300">
        <f t="shared" si="238"/>
        <v>0</v>
      </c>
      <c r="VJR20" s="300">
        <f t="shared" si="238"/>
        <v>0</v>
      </c>
      <c r="VJS20" s="300">
        <f t="shared" si="238"/>
        <v>0</v>
      </c>
      <c r="VJT20" s="300">
        <f t="shared" si="238"/>
        <v>0</v>
      </c>
      <c r="VJU20" s="300">
        <f t="shared" si="238"/>
        <v>0</v>
      </c>
      <c r="VJV20" s="300">
        <f t="shared" si="238"/>
        <v>0</v>
      </c>
      <c r="VJW20" s="300">
        <f t="shared" si="238"/>
        <v>0</v>
      </c>
      <c r="VJX20" s="300">
        <f t="shared" si="238"/>
        <v>0</v>
      </c>
      <c r="VJY20" s="300">
        <f t="shared" si="238"/>
        <v>0</v>
      </c>
      <c r="VJZ20" s="300">
        <f t="shared" si="238"/>
        <v>0</v>
      </c>
      <c r="VKA20" s="300">
        <f t="shared" si="238"/>
        <v>0</v>
      </c>
      <c r="VKB20" s="300">
        <f t="shared" si="238"/>
        <v>0</v>
      </c>
      <c r="VKC20" s="300">
        <f t="shared" si="238"/>
        <v>0</v>
      </c>
      <c r="VKD20" s="300">
        <f t="shared" si="238"/>
        <v>0</v>
      </c>
      <c r="VKE20" s="300">
        <f t="shared" si="238"/>
        <v>0</v>
      </c>
      <c r="VKF20" s="300">
        <f t="shared" si="238"/>
        <v>0</v>
      </c>
      <c r="VKG20" s="300">
        <f t="shared" si="238"/>
        <v>0</v>
      </c>
      <c r="VKH20" s="300">
        <f t="shared" si="238"/>
        <v>0</v>
      </c>
      <c r="VKI20" s="300">
        <f t="shared" si="238"/>
        <v>0</v>
      </c>
      <c r="VKJ20" s="300">
        <f t="shared" si="238"/>
        <v>0</v>
      </c>
      <c r="VKK20" s="300">
        <f t="shared" si="238"/>
        <v>0</v>
      </c>
      <c r="VKL20" s="300">
        <f t="shared" si="238"/>
        <v>0</v>
      </c>
      <c r="VKM20" s="300">
        <f t="shared" si="238"/>
        <v>0</v>
      </c>
      <c r="VKN20" s="300">
        <f t="shared" si="238"/>
        <v>0</v>
      </c>
      <c r="VKO20" s="300">
        <f t="shared" si="238"/>
        <v>0</v>
      </c>
      <c r="VKP20" s="300">
        <f t="shared" si="238"/>
        <v>0</v>
      </c>
      <c r="VKQ20" s="300">
        <f t="shared" si="238"/>
        <v>0</v>
      </c>
      <c r="VKR20" s="300">
        <f t="shared" si="238"/>
        <v>0</v>
      </c>
      <c r="VKS20" s="300">
        <f t="shared" si="238"/>
        <v>0</v>
      </c>
      <c r="VKT20" s="300">
        <f t="shared" ref="VKT20:VNE20" si="239" xml:space="preserve"> IF( VKT18 = 1, $F10, 0 )</f>
        <v>0</v>
      </c>
      <c r="VKU20" s="300">
        <f t="shared" si="239"/>
        <v>0</v>
      </c>
      <c r="VKV20" s="300">
        <f t="shared" si="239"/>
        <v>0</v>
      </c>
      <c r="VKW20" s="300">
        <f t="shared" si="239"/>
        <v>0</v>
      </c>
      <c r="VKX20" s="300">
        <f t="shared" si="239"/>
        <v>0</v>
      </c>
      <c r="VKY20" s="300">
        <f t="shared" si="239"/>
        <v>0</v>
      </c>
      <c r="VKZ20" s="300">
        <f t="shared" si="239"/>
        <v>0</v>
      </c>
      <c r="VLA20" s="300">
        <f t="shared" si="239"/>
        <v>0</v>
      </c>
      <c r="VLB20" s="300">
        <f t="shared" si="239"/>
        <v>0</v>
      </c>
      <c r="VLC20" s="300">
        <f t="shared" si="239"/>
        <v>0</v>
      </c>
      <c r="VLD20" s="300">
        <f t="shared" si="239"/>
        <v>0</v>
      </c>
      <c r="VLE20" s="300">
        <f t="shared" si="239"/>
        <v>0</v>
      </c>
      <c r="VLF20" s="300">
        <f t="shared" si="239"/>
        <v>0</v>
      </c>
      <c r="VLG20" s="300">
        <f t="shared" si="239"/>
        <v>0</v>
      </c>
      <c r="VLH20" s="300">
        <f t="shared" si="239"/>
        <v>0</v>
      </c>
      <c r="VLI20" s="300">
        <f t="shared" si="239"/>
        <v>0</v>
      </c>
      <c r="VLJ20" s="300">
        <f t="shared" si="239"/>
        <v>0</v>
      </c>
      <c r="VLK20" s="300">
        <f t="shared" si="239"/>
        <v>0</v>
      </c>
      <c r="VLL20" s="300">
        <f t="shared" si="239"/>
        <v>0</v>
      </c>
      <c r="VLM20" s="300">
        <f t="shared" si="239"/>
        <v>0</v>
      </c>
      <c r="VLN20" s="300">
        <f t="shared" si="239"/>
        <v>0</v>
      </c>
      <c r="VLO20" s="300">
        <f t="shared" si="239"/>
        <v>0</v>
      </c>
      <c r="VLP20" s="300">
        <f t="shared" si="239"/>
        <v>0</v>
      </c>
      <c r="VLQ20" s="300">
        <f t="shared" si="239"/>
        <v>0</v>
      </c>
      <c r="VLR20" s="300">
        <f t="shared" si="239"/>
        <v>0</v>
      </c>
      <c r="VLS20" s="300">
        <f t="shared" si="239"/>
        <v>0</v>
      </c>
      <c r="VLT20" s="300">
        <f t="shared" si="239"/>
        <v>0</v>
      </c>
      <c r="VLU20" s="300">
        <f t="shared" si="239"/>
        <v>0</v>
      </c>
      <c r="VLV20" s="300">
        <f t="shared" si="239"/>
        <v>0</v>
      </c>
      <c r="VLW20" s="300">
        <f t="shared" si="239"/>
        <v>0</v>
      </c>
      <c r="VLX20" s="300">
        <f t="shared" si="239"/>
        <v>0</v>
      </c>
      <c r="VLY20" s="300">
        <f t="shared" si="239"/>
        <v>0</v>
      </c>
      <c r="VLZ20" s="300">
        <f t="shared" si="239"/>
        <v>0</v>
      </c>
      <c r="VMA20" s="300">
        <f t="shared" si="239"/>
        <v>0</v>
      </c>
      <c r="VMB20" s="300">
        <f t="shared" si="239"/>
        <v>0</v>
      </c>
      <c r="VMC20" s="300">
        <f t="shared" si="239"/>
        <v>0</v>
      </c>
      <c r="VMD20" s="300">
        <f t="shared" si="239"/>
        <v>0</v>
      </c>
      <c r="VME20" s="300">
        <f t="shared" si="239"/>
        <v>0</v>
      </c>
      <c r="VMF20" s="300">
        <f t="shared" si="239"/>
        <v>0</v>
      </c>
      <c r="VMG20" s="300">
        <f t="shared" si="239"/>
        <v>0</v>
      </c>
      <c r="VMH20" s="300">
        <f t="shared" si="239"/>
        <v>0</v>
      </c>
      <c r="VMI20" s="300">
        <f t="shared" si="239"/>
        <v>0</v>
      </c>
      <c r="VMJ20" s="300">
        <f t="shared" si="239"/>
        <v>0</v>
      </c>
      <c r="VMK20" s="300">
        <f t="shared" si="239"/>
        <v>0</v>
      </c>
      <c r="VML20" s="300">
        <f t="shared" si="239"/>
        <v>0</v>
      </c>
      <c r="VMM20" s="300">
        <f t="shared" si="239"/>
        <v>0</v>
      </c>
      <c r="VMN20" s="300">
        <f t="shared" si="239"/>
        <v>0</v>
      </c>
      <c r="VMO20" s="300">
        <f t="shared" si="239"/>
        <v>0</v>
      </c>
      <c r="VMP20" s="300">
        <f t="shared" si="239"/>
        <v>0</v>
      </c>
      <c r="VMQ20" s="300">
        <f t="shared" si="239"/>
        <v>0</v>
      </c>
      <c r="VMR20" s="300">
        <f t="shared" si="239"/>
        <v>0</v>
      </c>
      <c r="VMS20" s="300">
        <f t="shared" si="239"/>
        <v>0</v>
      </c>
      <c r="VMT20" s="300">
        <f t="shared" si="239"/>
        <v>0</v>
      </c>
      <c r="VMU20" s="300">
        <f t="shared" si="239"/>
        <v>0</v>
      </c>
      <c r="VMV20" s="300">
        <f t="shared" si="239"/>
        <v>0</v>
      </c>
      <c r="VMW20" s="300">
        <f t="shared" si="239"/>
        <v>0</v>
      </c>
      <c r="VMX20" s="300">
        <f t="shared" si="239"/>
        <v>0</v>
      </c>
      <c r="VMY20" s="300">
        <f t="shared" si="239"/>
        <v>0</v>
      </c>
      <c r="VMZ20" s="300">
        <f t="shared" si="239"/>
        <v>0</v>
      </c>
      <c r="VNA20" s="300">
        <f t="shared" si="239"/>
        <v>0</v>
      </c>
      <c r="VNB20" s="300">
        <f t="shared" si="239"/>
        <v>0</v>
      </c>
      <c r="VNC20" s="300">
        <f t="shared" si="239"/>
        <v>0</v>
      </c>
      <c r="VND20" s="300">
        <f t="shared" si="239"/>
        <v>0</v>
      </c>
      <c r="VNE20" s="300">
        <f t="shared" si="239"/>
        <v>0</v>
      </c>
      <c r="VNF20" s="300">
        <f t="shared" ref="VNF20:VPQ20" si="240" xml:space="preserve"> IF( VNF18 = 1, $F10, 0 )</f>
        <v>0</v>
      </c>
      <c r="VNG20" s="300">
        <f t="shared" si="240"/>
        <v>0</v>
      </c>
      <c r="VNH20" s="300">
        <f t="shared" si="240"/>
        <v>0</v>
      </c>
      <c r="VNI20" s="300">
        <f t="shared" si="240"/>
        <v>0</v>
      </c>
      <c r="VNJ20" s="300">
        <f t="shared" si="240"/>
        <v>0</v>
      </c>
      <c r="VNK20" s="300">
        <f t="shared" si="240"/>
        <v>0</v>
      </c>
      <c r="VNL20" s="300">
        <f t="shared" si="240"/>
        <v>0</v>
      </c>
      <c r="VNM20" s="300">
        <f t="shared" si="240"/>
        <v>0</v>
      </c>
      <c r="VNN20" s="300">
        <f t="shared" si="240"/>
        <v>0</v>
      </c>
      <c r="VNO20" s="300">
        <f t="shared" si="240"/>
        <v>0</v>
      </c>
      <c r="VNP20" s="300">
        <f t="shared" si="240"/>
        <v>0</v>
      </c>
      <c r="VNQ20" s="300">
        <f t="shared" si="240"/>
        <v>0</v>
      </c>
      <c r="VNR20" s="300">
        <f t="shared" si="240"/>
        <v>0</v>
      </c>
      <c r="VNS20" s="300">
        <f t="shared" si="240"/>
        <v>0</v>
      </c>
      <c r="VNT20" s="300">
        <f t="shared" si="240"/>
        <v>0</v>
      </c>
      <c r="VNU20" s="300">
        <f t="shared" si="240"/>
        <v>0</v>
      </c>
      <c r="VNV20" s="300">
        <f t="shared" si="240"/>
        <v>0</v>
      </c>
      <c r="VNW20" s="300">
        <f t="shared" si="240"/>
        <v>0</v>
      </c>
      <c r="VNX20" s="300">
        <f t="shared" si="240"/>
        <v>0</v>
      </c>
      <c r="VNY20" s="300">
        <f t="shared" si="240"/>
        <v>0</v>
      </c>
      <c r="VNZ20" s="300">
        <f t="shared" si="240"/>
        <v>0</v>
      </c>
      <c r="VOA20" s="300">
        <f t="shared" si="240"/>
        <v>0</v>
      </c>
      <c r="VOB20" s="300">
        <f t="shared" si="240"/>
        <v>0</v>
      </c>
      <c r="VOC20" s="300">
        <f t="shared" si="240"/>
        <v>0</v>
      </c>
      <c r="VOD20" s="300">
        <f t="shared" si="240"/>
        <v>0</v>
      </c>
      <c r="VOE20" s="300">
        <f t="shared" si="240"/>
        <v>0</v>
      </c>
      <c r="VOF20" s="300">
        <f t="shared" si="240"/>
        <v>0</v>
      </c>
      <c r="VOG20" s="300">
        <f t="shared" si="240"/>
        <v>0</v>
      </c>
      <c r="VOH20" s="300">
        <f t="shared" si="240"/>
        <v>0</v>
      </c>
      <c r="VOI20" s="300">
        <f t="shared" si="240"/>
        <v>0</v>
      </c>
      <c r="VOJ20" s="300">
        <f t="shared" si="240"/>
        <v>0</v>
      </c>
      <c r="VOK20" s="300">
        <f t="shared" si="240"/>
        <v>0</v>
      </c>
      <c r="VOL20" s="300">
        <f t="shared" si="240"/>
        <v>0</v>
      </c>
      <c r="VOM20" s="300">
        <f t="shared" si="240"/>
        <v>0</v>
      </c>
      <c r="VON20" s="300">
        <f t="shared" si="240"/>
        <v>0</v>
      </c>
      <c r="VOO20" s="300">
        <f t="shared" si="240"/>
        <v>0</v>
      </c>
      <c r="VOP20" s="300">
        <f t="shared" si="240"/>
        <v>0</v>
      </c>
      <c r="VOQ20" s="300">
        <f t="shared" si="240"/>
        <v>0</v>
      </c>
      <c r="VOR20" s="300">
        <f t="shared" si="240"/>
        <v>0</v>
      </c>
      <c r="VOS20" s="300">
        <f t="shared" si="240"/>
        <v>0</v>
      </c>
      <c r="VOT20" s="300">
        <f t="shared" si="240"/>
        <v>0</v>
      </c>
      <c r="VOU20" s="300">
        <f t="shared" si="240"/>
        <v>0</v>
      </c>
      <c r="VOV20" s="300">
        <f t="shared" si="240"/>
        <v>0</v>
      </c>
      <c r="VOW20" s="300">
        <f t="shared" si="240"/>
        <v>0</v>
      </c>
      <c r="VOX20" s="300">
        <f t="shared" si="240"/>
        <v>0</v>
      </c>
      <c r="VOY20" s="300">
        <f t="shared" si="240"/>
        <v>0</v>
      </c>
      <c r="VOZ20" s="300">
        <f t="shared" si="240"/>
        <v>0</v>
      </c>
      <c r="VPA20" s="300">
        <f t="shared" si="240"/>
        <v>0</v>
      </c>
      <c r="VPB20" s="300">
        <f t="shared" si="240"/>
        <v>0</v>
      </c>
      <c r="VPC20" s="300">
        <f t="shared" si="240"/>
        <v>0</v>
      </c>
      <c r="VPD20" s="300">
        <f t="shared" si="240"/>
        <v>0</v>
      </c>
      <c r="VPE20" s="300">
        <f t="shared" si="240"/>
        <v>0</v>
      </c>
      <c r="VPF20" s="300">
        <f t="shared" si="240"/>
        <v>0</v>
      </c>
      <c r="VPG20" s="300">
        <f t="shared" si="240"/>
        <v>0</v>
      </c>
      <c r="VPH20" s="300">
        <f t="shared" si="240"/>
        <v>0</v>
      </c>
      <c r="VPI20" s="300">
        <f t="shared" si="240"/>
        <v>0</v>
      </c>
      <c r="VPJ20" s="300">
        <f t="shared" si="240"/>
        <v>0</v>
      </c>
      <c r="VPK20" s="300">
        <f t="shared" si="240"/>
        <v>0</v>
      </c>
      <c r="VPL20" s="300">
        <f t="shared" si="240"/>
        <v>0</v>
      </c>
      <c r="VPM20" s="300">
        <f t="shared" si="240"/>
        <v>0</v>
      </c>
      <c r="VPN20" s="300">
        <f t="shared" si="240"/>
        <v>0</v>
      </c>
      <c r="VPO20" s="300">
        <f t="shared" si="240"/>
        <v>0</v>
      </c>
      <c r="VPP20" s="300">
        <f t="shared" si="240"/>
        <v>0</v>
      </c>
      <c r="VPQ20" s="300">
        <f t="shared" si="240"/>
        <v>0</v>
      </c>
      <c r="VPR20" s="300">
        <f t="shared" ref="VPR20:VSC20" si="241" xml:space="preserve"> IF( VPR18 = 1, $F10, 0 )</f>
        <v>0</v>
      </c>
      <c r="VPS20" s="300">
        <f t="shared" si="241"/>
        <v>0</v>
      </c>
      <c r="VPT20" s="300">
        <f t="shared" si="241"/>
        <v>0</v>
      </c>
      <c r="VPU20" s="300">
        <f t="shared" si="241"/>
        <v>0</v>
      </c>
      <c r="VPV20" s="300">
        <f t="shared" si="241"/>
        <v>0</v>
      </c>
      <c r="VPW20" s="300">
        <f t="shared" si="241"/>
        <v>0</v>
      </c>
      <c r="VPX20" s="300">
        <f t="shared" si="241"/>
        <v>0</v>
      </c>
      <c r="VPY20" s="300">
        <f t="shared" si="241"/>
        <v>0</v>
      </c>
      <c r="VPZ20" s="300">
        <f t="shared" si="241"/>
        <v>0</v>
      </c>
      <c r="VQA20" s="300">
        <f t="shared" si="241"/>
        <v>0</v>
      </c>
      <c r="VQB20" s="300">
        <f t="shared" si="241"/>
        <v>0</v>
      </c>
      <c r="VQC20" s="300">
        <f t="shared" si="241"/>
        <v>0</v>
      </c>
      <c r="VQD20" s="300">
        <f t="shared" si="241"/>
        <v>0</v>
      </c>
      <c r="VQE20" s="300">
        <f t="shared" si="241"/>
        <v>0</v>
      </c>
      <c r="VQF20" s="300">
        <f t="shared" si="241"/>
        <v>0</v>
      </c>
      <c r="VQG20" s="300">
        <f t="shared" si="241"/>
        <v>0</v>
      </c>
      <c r="VQH20" s="300">
        <f t="shared" si="241"/>
        <v>0</v>
      </c>
      <c r="VQI20" s="300">
        <f t="shared" si="241"/>
        <v>0</v>
      </c>
      <c r="VQJ20" s="300">
        <f t="shared" si="241"/>
        <v>0</v>
      </c>
      <c r="VQK20" s="300">
        <f t="shared" si="241"/>
        <v>0</v>
      </c>
      <c r="VQL20" s="300">
        <f t="shared" si="241"/>
        <v>0</v>
      </c>
      <c r="VQM20" s="300">
        <f t="shared" si="241"/>
        <v>0</v>
      </c>
      <c r="VQN20" s="300">
        <f t="shared" si="241"/>
        <v>0</v>
      </c>
      <c r="VQO20" s="300">
        <f t="shared" si="241"/>
        <v>0</v>
      </c>
      <c r="VQP20" s="300">
        <f t="shared" si="241"/>
        <v>0</v>
      </c>
      <c r="VQQ20" s="300">
        <f t="shared" si="241"/>
        <v>0</v>
      </c>
      <c r="VQR20" s="300">
        <f t="shared" si="241"/>
        <v>0</v>
      </c>
      <c r="VQS20" s="300">
        <f t="shared" si="241"/>
        <v>0</v>
      </c>
      <c r="VQT20" s="300">
        <f t="shared" si="241"/>
        <v>0</v>
      </c>
      <c r="VQU20" s="300">
        <f t="shared" si="241"/>
        <v>0</v>
      </c>
      <c r="VQV20" s="300">
        <f t="shared" si="241"/>
        <v>0</v>
      </c>
      <c r="VQW20" s="300">
        <f t="shared" si="241"/>
        <v>0</v>
      </c>
      <c r="VQX20" s="300">
        <f t="shared" si="241"/>
        <v>0</v>
      </c>
      <c r="VQY20" s="300">
        <f t="shared" si="241"/>
        <v>0</v>
      </c>
      <c r="VQZ20" s="300">
        <f t="shared" si="241"/>
        <v>0</v>
      </c>
      <c r="VRA20" s="300">
        <f t="shared" si="241"/>
        <v>0</v>
      </c>
      <c r="VRB20" s="300">
        <f t="shared" si="241"/>
        <v>0</v>
      </c>
      <c r="VRC20" s="300">
        <f t="shared" si="241"/>
        <v>0</v>
      </c>
      <c r="VRD20" s="300">
        <f t="shared" si="241"/>
        <v>0</v>
      </c>
      <c r="VRE20" s="300">
        <f t="shared" si="241"/>
        <v>0</v>
      </c>
      <c r="VRF20" s="300">
        <f t="shared" si="241"/>
        <v>0</v>
      </c>
      <c r="VRG20" s="300">
        <f t="shared" si="241"/>
        <v>0</v>
      </c>
      <c r="VRH20" s="300">
        <f t="shared" si="241"/>
        <v>0</v>
      </c>
      <c r="VRI20" s="300">
        <f t="shared" si="241"/>
        <v>0</v>
      </c>
      <c r="VRJ20" s="300">
        <f t="shared" si="241"/>
        <v>0</v>
      </c>
      <c r="VRK20" s="300">
        <f t="shared" si="241"/>
        <v>0</v>
      </c>
      <c r="VRL20" s="300">
        <f t="shared" si="241"/>
        <v>0</v>
      </c>
      <c r="VRM20" s="300">
        <f t="shared" si="241"/>
        <v>0</v>
      </c>
      <c r="VRN20" s="300">
        <f t="shared" si="241"/>
        <v>0</v>
      </c>
      <c r="VRO20" s="300">
        <f t="shared" si="241"/>
        <v>0</v>
      </c>
      <c r="VRP20" s="300">
        <f t="shared" si="241"/>
        <v>0</v>
      </c>
      <c r="VRQ20" s="300">
        <f t="shared" si="241"/>
        <v>0</v>
      </c>
      <c r="VRR20" s="300">
        <f t="shared" si="241"/>
        <v>0</v>
      </c>
      <c r="VRS20" s="300">
        <f t="shared" si="241"/>
        <v>0</v>
      </c>
      <c r="VRT20" s="300">
        <f t="shared" si="241"/>
        <v>0</v>
      </c>
      <c r="VRU20" s="300">
        <f t="shared" si="241"/>
        <v>0</v>
      </c>
      <c r="VRV20" s="300">
        <f t="shared" si="241"/>
        <v>0</v>
      </c>
      <c r="VRW20" s="300">
        <f t="shared" si="241"/>
        <v>0</v>
      </c>
      <c r="VRX20" s="300">
        <f t="shared" si="241"/>
        <v>0</v>
      </c>
      <c r="VRY20" s="300">
        <f t="shared" si="241"/>
        <v>0</v>
      </c>
      <c r="VRZ20" s="300">
        <f t="shared" si="241"/>
        <v>0</v>
      </c>
      <c r="VSA20" s="300">
        <f t="shared" si="241"/>
        <v>0</v>
      </c>
      <c r="VSB20" s="300">
        <f t="shared" si="241"/>
        <v>0</v>
      </c>
      <c r="VSC20" s="300">
        <f t="shared" si="241"/>
        <v>0</v>
      </c>
      <c r="VSD20" s="300">
        <f t="shared" ref="VSD20:VUO20" si="242" xml:space="preserve"> IF( VSD18 = 1, $F10, 0 )</f>
        <v>0</v>
      </c>
      <c r="VSE20" s="300">
        <f t="shared" si="242"/>
        <v>0</v>
      </c>
      <c r="VSF20" s="300">
        <f t="shared" si="242"/>
        <v>0</v>
      </c>
      <c r="VSG20" s="300">
        <f t="shared" si="242"/>
        <v>0</v>
      </c>
      <c r="VSH20" s="300">
        <f t="shared" si="242"/>
        <v>0</v>
      </c>
      <c r="VSI20" s="300">
        <f t="shared" si="242"/>
        <v>0</v>
      </c>
      <c r="VSJ20" s="300">
        <f t="shared" si="242"/>
        <v>0</v>
      </c>
      <c r="VSK20" s="300">
        <f t="shared" si="242"/>
        <v>0</v>
      </c>
      <c r="VSL20" s="300">
        <f t="shared" si="242"/>
        <v>0</v>
      </c>
      <c r="VSM20" s="300">
        <f t="shared" si="242"/>
        <v>0</v>
      </c>
      <c r="VSN20" s="300">
        <f t="shared" si="242"/>
        <v>0</v>
      </c>
      <c r="VSO20" s="300">
        <f t="shared" si="242"/>
        <v>0</v>
      </c>
      <c r="VSP20" s="300">
        <f t="shared" si="242"/>
        <v>0</v>
      </c>
      <c r="VSQ20" s="300">
        <f t="shared" si="242"/>
        <v>0</v>
      </c>
      <c r="VSR20" s="300">
        <f t="shared" si="242"/>
        <v>0</v>
      </c>
      <c r="VSS20" s="300">
        <f t="shared" si="242"/>
        <v>0</v>
      </c>
      <c r="VST20" s="300">
        <f t="shared" si="242"/>
        <v>0</v>
      </c>
      <c r="VSU20" s="300">
        <f t="shared" si="242"/>
        <v>0</v>
      </c>
      <c r="VSV20" s="300">
        <f t="shared" si="242"/>
        <v>0</v>
      </c>
      <c r="VSW20" s="300">
        <f t="shared" si="242"/>
        <v>0</v>
      </c>
      <c r="VSX20" s="300">
        <f t="shared" si="242"/>
        <v>0</v>
      </c>
      <c r="VSY20" s="300">
        <f t="shared" si="242"/>
        <v>0</v>
      </c>
      <c r="VSZ20" s="300">
        <f t="shared" si="242"/>
        <v>0</v>
      </c>
      <c r="VTA20" s="300">
        <f t="shared" si="242"/>
        <v>0</v>
      </c>
      <c r="VTB20" s="300">
        <f t="shared" si="242"/>
        <v>0</v>
      </c>
      <c r="VTC20" s="300">
        <f t="shared" si="242"/>
        <v>0</v>
      </c>
      <c r="VTD20" s="300">
        <f t="shared" si="242"/>
        <v>0</v>
      </c>
      <c r="VTE20" s="300">
        <f t="shared" si="242"/>
        <v>0</v>
      </c>
      <c r="VTF20" s="300">
        <f t="shared" si="242"/>
        <v>0</v>
      </c>
      <c r="VTG20" s="300">
        <f t="shared" si="242"/>
        <v>0</v>
      </c>
      <c r="VTH20" s="300">
        <f t="shared" si="242"/>
        <v>0</v>
      </c>
      <c r="VTI20" s="300">
        <f t="shared" si="242"/>
        <v>0</v>
      </c>
      <c r="VTJ20" s="300">
        <f t="shared" si="242"/>
        <v>0</v>
      </c>
      <c r="VTK20" s="300">
        <f t="shared" si="242"/>
        <v>0</v>
      </c>
      <c r="VTL20" s="300">
        <f t="shared" si="242"/>
        <v>0</v>
      </c>
      <c r="VTM20" s="300">
        <f t="shared" si="242"/>
        <v>0</v>
      </c>
      <c r="VTN20" s="300">
        <f t="shared" si="242"/>
        <v>0</v>
      </c>
      <c r="VTO20" s="300">
        <f t="shared" si="242"/>
        <v>0</v>
      </c>
      <c r="VTP20" s="300">
        <f t="shared" si="242"/>
        <v>0</v>
      </c>
      <c r="VTQ20" s="300">
        <f t="shared" si="242"/>
        <v>0</v>
      </c>
      <c r="VTR20" s="300">
        <f t="shared" si="242"/>
        <v>0</v>
      </c>
      <c r="VTS20" s="300">
        <f t="shared" si="242"/>
        <v>0</v>
      </c>
      <c r="VTT20" s="300">
        <f t="shared" si="242"/>
        <v>0</v>
      </c>
      <c r="VTU20" s="300">
        <f t="shared" si="242"/>
        <v>0</v>
      </c>
      <c r="VTV20" s="300">
        <f t="shared" si="242"/>
        <v>0</v>
      </c>
      <c r="VTW20" s="300">
        <f t="shared" si="242"/>
        <v>0</v>
      </c>
      <c r="VTX20" s="300">
        <f t="shared" si="242"/>
        <v>0</v>
      </c>
      <c r="VTY20" s="300">
        <f t="shared" si="242"/>
        <v>0</v>
      </c>
      <c r="VTZ20" s="300">
        <f t="shared" si="242"/>
        <v>0</v>
      </c>
      <c r="VUA20" s="300">
        <f t="shared" si="242"/>
        <v>0</v>
      </c>
      <c r="VUB20" s="300">
        <f t="shared" si="242"/>
        <v>0</v>
      </c>
      <c r="VUC20" s="300">
        <f t="shared" si="242"/>
        <v>0</v>
      </c>
      <c r="VUD20" s="300">
        <f t="shared" si="242"/>
        <v>0</v>
      </c>
      <c r="VUE20" s="300">
        <f t="shared" si="242"/>
        <v>0</v>
      </c>
      <c r="VUF20" s="300">
        <f t="shared" si="242"/>
        <v>0</v>
      </c>
      <c r="VUG20" s="300">
        <f t="shared" si="242"/>
        <v>0</v>
      </c>
      <c r="VUH20" s="300">
        <f t="shared" si="242"/>
        <v>0</v>
      </c>
      <c r="VUI20" s="300">
        <f t="shared" si="242"/>
        <v>0</v>
      </c>
      <c r="VUJ20" s="300">
        <f t="shared" si="242"/>
        <v>0</v>
      </c>
      <c r="VUK20" s="300">
        <f t="shared" si="242"/>
        <v>0</v>
      </c>
      <c r="VUL20" s="300">
        <f t="shared" si="242"/>
        <v>0</v>
      </c>
      <c r="VUM20" s="300">
        <f t="shared" si="242"/>
        <v>0</v>
      </c>
      <c r="VUN20" s="300">
        <f t="shared" si="242"/>
        <v>0</v>
      </c>
      <c r="VUO20" s="300">
        <f t="shared" si="242"/>
        <v>0</v>
      </c>
      <c r="VUP20" s="300">
        <f t="shared" ref="VUP20:VXA20" si="243" xml:space="preserve"> IF( VUP18 = 1, $F10, 0 )</f>
        <v>0</v>
      </c>
      <c r="VUQ20" s="300">
        <f t="shared" si="243"/>
        <v>0</v>
      </c>
      <c r="VUR20" s="300">
        <f t="shared" si="243"/>
        <v>0</v>
      </c>
      <c r="VUS20" s="300">
        <f t="shared" si="243"/>
        <v>0</v>
      </c>
      <c r="VUT20" s="300">
        <f t="shared" si="243"/>
        <v>0</v>
      </c>
      <c r="VUU20" s="300">
        <f t="shared" si="243"/>
        <v>0</v>
      </c>
      <c r="VUV20" s="300">
        <f t="shared" si="243"/>
        <v>0</v>
      </c>
      <c r="VUW20" s="300">
        <f t="shared" si="243"/>
        <v>0</v>
      </c>
      <c r="VUX20" s="300">
        <f t="shared" si="243"/>
        <v>0</v>
      </c>
      <c r="VUY20" s="300">
        <f t="shared" si="243"/>
        <v>0</v>
      </c>
      <c r="VUZ20" s="300">
        <f t="shared" si="243"/>
        <v>0</v>
      </c>
      <c r="VVA20" s="300">
        <f t="shared" si="243"/>
        <v>0</v>
      </c>
      <c r="VVB20" s="300">
        <f t="shared" si="243"/>
        <v>0</v>
      </c>
      <c r="VVC20" s="300">
        <f t="shared" si="243"/>
        <v>0</v>
      </c>
      <c r="VVD20" s="300">
        <f t="shared" si="243"/>
        <v>0</v>
      </c>
      <c r="VVE20" s="300">
        <f t="shared" si="243"/>
        <v>0</v>
      </c>
      <c r="VVF20" s="300">
        <f t="shared" si="243"/>
        <v>0</v>
      </c>
      <c r="VVG20" s="300">
        <f t="shared" si="243"/>
        <v>0</v>
      </c>
      <c r="VVH20" s="300">
        <f t="shared" si="243"/>
        <v>0</v>
      </c>
      <c r="VVI20" s="300">
        <f t="shared" si="243"/>
        <v>0</v>
      </c>
      <c r="VVJ20" s="300">
        <f t="shared" si="243"/>
        <v>0</v>
      </c>
      <c r="VVK20" s="300">
        <f t="shared" si="243"/>
        <v>0</v>
      </c>
      <c r="VVL20" s="300">
        <f t="shared" si="243"/>
        <v>0</v>
      </c>
      <c r="VVM20" s="300">
        <f t="shared" si="243"/>
        <v>0</v>
      </c>
      <c r="VVN20" s="300">
        <f t="shared" si="243"/>
        <v>0</v>
      </c>
      <c r="VVO20" s="300">
        <f t="shared" si="243"/>
        <v>0</v>
      </c>
      <c r="VVP20" s="300">
        <f t="shared" si="243"/>
        <v>0</v>
      </c>
      <c r="VVQ20" s="300">
        <f t="shared" si="243"/>
        <v>0</v>
      </c>
      <c r="VVR20" s="300">
        <f t="shared" si="243"/>
        <v>0</v>
      </c>
      <c r="VVS20" s="300">
        <f t="shared" si="243"/>
        <v>0</v>
      </c>
      <c r="VVT20" s="300">
        <f t="shared" si="243"/>
        <v>0</v>
      </c>
      <c r="VVU20" s="300">
        <f t="shared" si="243"/>
        <v>0</v>
      </c>
      <c r="VVV20" s="300">
        <f t="shared" si="243"/>
        <v>0</v>
      </c>
      <c r="VVW20" s="300">
        <f t="shared" si="243"/>
        <v>0</v>
      </c>
      <c r="VVX20" s="300">
        <f t="shared" si="243"/>
        <v>0</v>
      </c>
      <c r="VVY20" s="300">
        <f t="shared" si="243"/>
        <v>0</v>
      </c>
      <c r="VVZ20" s="300">
        <f t="shared" si="243"/>
        <v>0</v>
      </c>
      <c r="VWA20" s="300">
        <f t="shared" si="243"/>
        <v>0</v>
      </c>
      <c r="VWB20" s="300">
        <f t="shared" si="243"/>
        <v>0</v>
      </c>
      <c r="VWC20" s="300">
        <f t="shared" si="243"/>
        <v>0</v>
      </c>
      <c r="VWD20" s="300">
        <f t="shared" si="243"/>
        <v>0</v>
      </c>
      <c r="VWE20" s="300">
        <f t="shared" si="243"/>
        <v>0</v>
      </c>
      <c r="VWF20" s="300">
        <f t="shared" si="243"/>
        <v>0</v>
      </c>
      <c r="VWG20" s="300">
        <f t="shared" si="243"/>
        <v>0</v>
      </c>
      <c r="VWH20" s="300">
        <f t="shared" si="243"/>
        <v>0</v>
      </c>
      <c r="VWI20" s="300">
        <f t="shared" si="243"/>
        <v>0</v>
      </c>
      <c r="VWJ20" s="300">
        <f t="shared" si="243"/>
        <v>0</v>
      </c>
      <c r="VWK20" s="300">
        <f t="shared" si="243"/>
        <v>0</v>
      </c>
      <c r="VWL20" s="300">
        <f t="shared" si="243"/>
        <v>0</v>
      </c>
      <c r="VWM20" s="300">
        <f t="shared" si="243"/>
        <v>0</v>
      </c>
      <c r="VWN20" s="300">
        <f t="shared" si="243"/>
        <v>0</v>
      </c>
      <c r="VWO20" s="300">
        <f t="shared" si="243"/>
        <v>0</v>
      </c>
      <c r="VWP20" s="300">
        <f t="shared" si="243"/>
        <v>0</v>
      </c>
      <c r="VWQ20" s="300">
        <f t="shared" si="243"/>
        <v>0</v>
      </c>
      <c r="VWR20" s="300">
        <f t="shared" si="243"/>
        <v>0</v>
      </c>
      <c r="VWS20" s="300">
        <f t="shared" si="243"/>
        <v>0</v>
      </c>
      <c r="VWT20" s="300">
        <f t="shared" si="243"/>
        <v>0</v>
      </c>
      <c r="VWU20" s="300">
        <f t="shared" si="243"/>
        <v>0</v>
      </c>
      <c r="VWV20" s="300">
        <f t="shared" si="243"/>
        <v>0</v>
      </c>
      <c r="VWW20" s="300">
        <f t="shared" si="243"/>
        <v>0</v>
      </c>
      <c r="VWX20" s="300">
        <f t="shared" si="243"/>
        <v>0</v>
      </c>
      <c r="VWY20" s="300">
        <f t="shared" si="243"/>
        <v>0</v>
      </c>
      <c r="VWZ20" s="300">
        <f t="shared" si="243"/>
        <v>0</v>
      </c>
      <c r="VXA20" s="300">
        <f t="shared" si="243"/>
        <v>0</v>
      </c>
      <c r="VXB20" s="300">
        <f t="shared" ref="VXB20:VZM20" si="244" xml:space="preserve"> IF( VXB18 = 1, $F10, 0 )</f>
        <v>0</v>
      </c>
      <c r="VXC20" s="300">
        <f t="shared" si="244"/>
        <v>0</v>
      </c>
      <c r="VXD20" s="300">
        <f t="shared" si="244"/>
        <v>0</v>
      </c>
      <c r="VXE20" s="300">
        <f t="shared" si="244"/>
        <v>0</v>
      </c>
      <c r="VXF20" s="300">
        <f t="shared" si="244"/>
        <v>0</v>
      </c>
      <c r="VXG20" s="300">
        <f t="shared" si="244"/>
        <v>0</v>
      </c>
      <c r="VXH20" s="300">
        <f t="shared" si="244"/>
        <v>0</v>
      </c>
      <c r="VXI20" s="300">
        <f t="shared" si="244"/>
        <v>0</v>
      </c>
      <c r="VXJ20" s="300">
        <f t="shared" si="244"/>
        <v>0</v>
      </c>
      <c r="VXK20" s="300">
        <f t="shared" si="244"/>
        <v>0</v>
      </c>
      <c r="VXL20" s="300">
        <f t="shared" si="244"/>
        <v>0</v>
      </c>
      <c r="VXM20" s="300">
        <f t="shared" si="244"/>
        <v>0</v>
      </c>
      <c r="VXN20" s="300">
        <f t="shared" si="244"/>
        <v>0</v>
      </c>
      <c r="VXO20" s="300">
        <f t="shared" si="244"/>
        <v>0</v>
      </c>
      <c r="VXP20" s="300">
        <f t="shared" si="244"/>
        <v>0</v>
      </c>
      <c r="VXQ20" s="300">
        <f t="shared" si="244"/>
        <v>0</v>
      </c>
      <c r="VXR20" s="300">
        <f t="shared" si="244"/>
        <v>0</v>
      </c>
      <c r="VXS20" s="300">
        <f t="shared" si="244"/>
        <v>0</v>
      </c>
      <c r="VXT20" s="300">
        <f t="shared" si="244"/>
        <v>0</v>
      </c>
      <c r="VXU20" s="300">
        <f t="shared" si="244"/>
        <v>0</v>
      </c>
      <c r="VXV20" s="300">
        <f t="shared" si="244"/>
        <v>0</v>
      </c>
      <c r="VXW20" s="300">
        <f t="shared" si="244"/>
        <v>0</v>
      </c>
      <c r="VXX20" s="300">
        <f t="shared" si="244"/>
        <v>0</v>
      </c>
      <c r="VXY20" s="300">
        <f t="shared" si="244"/>
        <v>0</v>
      </c>
      <c r="VXZ20" s="300">
        <f t="shared" si="244"/>
        <v>0</v>
      </c>
      <c r="VYA20" s="300">
        <f t="shared" si="244"/>
        <v>0</v>
      </c>
      <c r="VYB20" s="300">
        <f t="shared" si="244"/>
        <v>0</v>
      </c>
      <c r="VYC20" s="300">
        <f t="shared" si="244"/>
        <v>0</v>
      </c>
      <c r="VYD20" s="300">
        <f t="shared" si="244"/>
        <v>0</v>
      </c>
      <c r="VYE20" s="300">
        <f t="shared" si="244"/>
        <v>0</v>
      </c>
      <c r="VYF20" s="300">
        <f t="shared" si="244"/>
        <v>0</v>
      </c>
      <c r="VYG20" s="300">
        <f t="shared" si="244"/>
        <v>0</v>
      </c>
      <c r="VYH20" s="300">
        <f t="shared" si="244"/>
        <v>0</v>
      </c>
      <c r="VYI20" s="300">
        <f t="shared" si="244"/>
        <v>0</v>
      </c>
      <c r="VYJ20" s="300">
        <f t="shared" si="244"/>
        <v>0</v>
      </c>
      <c r="VYK20" s="300">
        <f t="shared" si="244"/>
        <v>0</v>
      </c>
      <c r="VYL20" s="300">
        <f t="shared" si="244"/>
        <v>0</v>
      </c>
      <c r="VYM20" s="300">
        <f t="shared" si="244"/>
        <v>0</v>
      </c>
      <c r="VYN20" s="300">
        <f t="shared" si="244"/>
        <v>0</v>
      </c>
      <c r="VYO20" s="300">
        <f t="shared" si="244"/>
        <v>0</v>
      </c>
      <c r="VYP20" s="300">
        <f t="shared" si="244"/>
        <v>0</v>
      </c>
      <c r="VYQ20" s="300">
        <f t="shared" si="244"/>
        <v>0</v>
      </c>
      <c r="VYR20" s="300">
        <f t="shared" si="244"/>
        <v>0</v>
      </c>
      <c r="VYS20" s="300">
        <f t="shared" si="244"/>
        <v>0</v>
      </c>
      <c r="VYT20" s="300">
        <f t="shared" si="244"/>
        <v>0</v>
      </c>
      <c r="VYU20" s="300">
        <f t="shared" si="244"/>
        <v>0</v>
      </c>
      <c r="VYV20" s="300">
        <f t="shared" si="244"/>
        <v>0</v>
      </c>
      <c r="VYW20" s="300">
        <f t="shared" si="244"/>
        <v>0</v>
      </c>
      <c r="VYX20" s="300">
        <f t="shared" si="244"/>
        <v>0</v>
      </c>
      <c r="VYY20" s="300">
        <f t="shared" si="244"/>
        <v>0</v>
      </c>
      <c r="VYZ20" s="300">
        <f t="shared" si="244"/>
        <v>0</v>
      </c>
      <c r="VZA20" s="300">
        <f t="shared" si="244"/>
        <v>0</v>
      </c>
      <c r="VZB20" s="300">
        <f t="shared" si="244"/>
        <v>0</v>
      </c>
      <c r="VZC20" s="300">
        <f t="shared" si="244"/>
        <v>0</v>
      </c>
      <c r="VZD20" s="300">
        <f t="shared" si="244"/>
        <v>0</v>
      </c>
      <c r="VZE20" s="300">
        <f t="shared" si="244"/>
        <v>0</v>
      </c>
      <c r="VZF20" s="300">
        <f t="shared" si="244"/>
        <v>0</v>
      </c>
      <c r="VZG20" s="300">
        <f t="shared" si="244"/>
        <v>0</v>
      </c>
      <c r="VZH20" s="300">
        <f t="shared" si="244"/>
        <v>0</v>
      </c>
      <c r="VZI20" s="300">
        <f t="shared" si="244"/>
        <v>0</v>
      </c>
      <c r="VZJ20" s="300">
        <f t="shared" si="244"/>
        <v>0</v>
      </c>
      <c r="VZK20" s="300">
        <f t="shared" si="244"/>
        <v>0</v>
      </c>
      <c r="VZL20" s="300">
        <f t="shared" si="244"/>
        <v>0</v>
      </c>
      <c r="VZM20" s="300">
        <f t="shared" si="244"/>
        <v>0</v>
      </c>
      <c r="VZN20" s="300">
        <f t="shared" ref="VZN20:WBY20" si="245" xml:space="preserve"> IF( VZN18 = 1, $F10, 0 )</f>
        <v>0</v>
      </c>
      <c r="VZO20" s="300">
        <f t="shared" si="245"/>
        <v>0</v>
      </c>
      <c r="VZP20" s="300">
        <f t="shared" si="245"/>
        <v>0</v>
      </c>
      <c r="VZQ20" s="300">
        <f t="shared" si="245"/>
        <v>0</v>
      </c>
      <c r="VZR20" s="300">
        <f t="shared" si="245"/>
        <v>0</v>
      </c>
      <c r="VZS20" s="300">
        <f t="shared" si="245"/>
        <v>0</v>
      </c>
      <c r="VZT20" s="300">
        <f t="shared" si="245"/>
        <v>0</v>
      </c>
      <c r="VZU20" s="300">
        <f t="shared" si="245"/>
        <v>0</v>
      </c>
      <c r="VZV20" s="300">
        <f t="shared" si="245"/>
        <v>0</v>
      </c>
      <c r="VZW20" s="300">
        <f t="shared" si="245"/>
        <v>0</v>
      </c>
      <c r="VZX20" s="300">
        <f t="shared" si="245"/>
        <v>0</v>
      </c>
      <c r="VZY20" s="300">
        <f t="shared" si="245"/>
        <v>0</v>
      </c>
      <c r="VZZ20" s="300">
        <f t="shared" si="245"/>
        <v>0</v>
      </c>
      <c r="WAA20" s="300">
        <f t="shared" si="245"/>
        <v>0</v>
      </c>
      <c r="WAB20" s="300">
        <f t="shared" si="245"/>
        <v>0</v>
      </c>
      <c r="WAC20" s="300">
        <f t="shared" si="245"/>
        <v>0</v>
      </c>
      <c r="WAD20" s="300">
        <f t="shared" si="245"/>
        <v>0</v>
      </c>
      <c r="WAE20" s="300">
        <f t="shared" si="245"/>
        <v>0</v>
      </c>
      <c r="WAF20" s="300">
        <f t="shared" si="245"/>
        <v>0</v>
      </c>
      <c r="WAG20" s="300">
        <f t="shared" si="245"/>
        <v>0</v>
      </c>
      <c r="WAH20" s="300">
        <f t="shared" si="245"/>
        <v>0</v>
      </c>
      <c r="WAI20" s="300">
        <f t="shared" si="245"/>
        <v>0</v>
      </c>
      <c r="WAJ20" s="300">
        <f t="shared" si="245"/>
        <v>0</v>
      </c>
      <c r="WAK20" s="300">
        <f t="shared" si="245"/>
        <v>0</v>
      </c>
      <c r="WAL20" s="300">
        <f t="shared" si="245"/>
        <v>0</v>
      </c>
      <c r="WAM20" s="300">
        <f t="shared" si="245"/>
        <v>0</v>
      </c>
      <c r="WAN20" s="300">
        <f t="shared" si="245"/>
        <v>0</v>
      </c>
      <c r="WAO20" s="300">
        <f t="shared" si="245"/>
        <v>0</v>
      </c>
      <c r="WAP20" s="300">
        <f t="shared" si="245"/>
        <v>0</v>
      </c>
      <c r="WAQ20" s="300">
        <f t="shared" si="245"/>
        <v>0</v>
      </c>
      <c r="WAR20" s="300">
        <f t="shared" si="245"/>
        <v>0</v>
      </c>
      <c r="WAS20" s="300">
        <f t="shared" si="245"/>
        <v>0</v>
      </c>
      <c r="WAT20" s="300">
        <f t="shared" si="245"/>
        <v>0</v>
      </c>
      <c r="WAU20" s="300">
        <f t="shared" si="245"/>
        <v>0</v>
      </c>
      <c r="WAV20" s="300">
        <f t="shared" si="245"/>
        <v>0</v>
      </c>
      <c r="WAW20" s="300">
        <f t="shared" si="245"/>
        <v>0</v>
      </c>
      <c r="WAX20" s="300">
        <f t="shared" si="245"/>
        <v>0</v>
      </c>
      <c r="WAY20" s="300">
        <f t="shared" si="245"/>
        <v>0</v>
      </c>
      <c r="WAZ20" s="300">
        <f t="shared" si="245"/>
        <v>0</v>
      </c>
      <c r="WBA20" s="300">
        <f t="shared" si="245"/>
        <v>0</v>
      </c>
      <c r="WBB20" s="300">
        <f t="shared" si="245"/>
        <v>0</v>
      </c>
      <c r="WBC20" s="300">
        <f t="shared" si="245"/>
        <v>0</v>
      </c>
      <c r="WBD20" s="300">
        <f t="shared" si="245"/>
        <v>0</v>
      </c>
      <c r="WBE20" s="300">
        <f t="shared" si="245"/>
        <v>0</v>
      </c>
      <c r="WBF20" s="300">
        <f t="shared" si="245"/>
        <v>0</v>
      </c>
      <c r="WBG20" s="300">
        <f t="shared" si="245"/>
        <v>0</v>
      </c>
      <c r="WBH20" s="300">
        <f t="shared" si="245"/>
        <v>0</v>
      </c>
      <c r="WBI20" s="300">
        <f t="shared" si="245"/>
        <v>0</v>
      </c>
      <c r="WBJ20" s="300">
        <f t="shared" si="245"/>
        <v>0</v>
      </c>
      <c r="WBK20" s="300">
        <f t="shared" si="245"/>
        <v>0</v>
      </c>
      <c r="WBL20" s="300">
        <f t="shared" si="245"/>
        <v>0</v>
      </c>
      <c r="WBM20" s="300">
        <f t="shared" si="245"/>
        <v>0</v>
      </c>
      <c r="WBN20" s="300">
        <f t="shared" si="245"/>
        <v>0</v>
      </c>
      <c r="WBO20" s="300">
        <f t="shared" si="245"/>
        <v>0</v>
      </c>
      <c r="WBP20" s="300">
        <f t="shared" si="245"/>
        <v>0</v>
      </c>
      <c r="WBQ20" s="300">
        <f t="shared" si="245"/>
        <v>0</v>
      </c>
      <c r="WBR20" s="300">
        <f t="shared" si="245"/>
        <v>0</v>
      </c>
      <c r="WBS20" s="300">
        <f t="shared" si="245"/>
        <v>0</v>
      </c>
      <c r="WBT20" s="300">
        <f t="shared" si="245"/>
        <v>0</v>
      </c>
      <c r="WBU20" s="300">
        <f t="shared" si="245"/>
        <v>0</v>
      </c>
      <c r="WBV20" s="300">
        <f t="shared" si="245"/>
        <v>0</v>
      </c>
      <c r="WBW20" s="300">
        <f t="shared" si="245"/>
        <v>0</v>
      </c>
      <c r="WBX20" s="300">
        <f t="shared" si="245"/>
        <v>0</v>
      </c>
      <c r="WBY20" s="300">
        <f t="shared" si="245"/>
        <v>0</v>
      </c>
      <c r="WBZ20" s="300">
        <f t="shared" ref="WBZ20:WEK20" si="246" xml:space="preserve"> IF( WBZ18 = 1, $F10, 0 )</f>
        <v>0</v>
      </c>
      <c r="WCA20" s="300">
        <f t="shared" si="246"/>
        <v>0</v>
      </c>
      <c r="WCB20" s="300">
        <f t="shared" si="246"/>
        <v>0</v>
      </c>
      <c r="WCC20" s="300">
        <f t="shared" si="246"/>
        <v>0</v>
      </c>
      <c r="WCD20" s="300">
        <f t="shared" si="246"/>
        <v>0</v>
      </c>
      <c r="WCE20" s="300">
        <f t="shared" si="246"/>
        <v>0</v>
      </c>
      <c r="WCF20" s="300">
        <f t="shared" si="246"/>
        <v>0</v>
      </c>
      <c r="WCG20" s="300">
        <f t="shared" si="246"/>
        <v>0</v>
      </c>
      <c r="WCH20" s="300">
        <f t="shared" si="246"/>
        <v>0</v>
      </c>
      <c r="WCI20" s="300">
        <f t="shared" si="246"/>
        <v>0</v>
      </c>
      <c r="WCJ20" s="300">
        <f t="shared" si="246"/>
        <v>0</v>
      </c>
      <c r="WCK20" s="300">
        <f t="shared" si="246"/>
        <v>0</v>
      </c>
      <c r="WCL20" s="300">
        <f t="shared" si="246"/>
        <v>0</v>
      </c>
      <c r="WCM20" s="300">
        <f t="shared" si="246"/>
        <v>0</v>
      </c>
      <c r="WCN20" s="300">
        <f t="shared" si="246"/>
        <v>0</v>
      </c>
      <c r="WCO20" s="300">
        <f t="shared" si="246"/>
        <v>0</v>
      </c>
      <c r="WCP20" s="300">
        <f t="shared" si="246"/>
        <v>0</v>
      </c>
      <c r="WCQ20" s="300">
        <f t="shared" si="246"/>
        <v>0</v>
      </c>
      <c r="WCR20" s="300">
        <f t="shared" si="246"/>
        <v>0</v>
      </c>
      <c r="WCS20" s="300">
        <f t="shared" si="246"/>
        <v>0</v>
      </c>
      <c r="WCT20" s="300">
        <f t="shared" si="246"/>
        <v>0</v>
      </c>
      <c r="WCU20" s="300">
        <f t="shared" si="246"/>
        <v>0</v>
      </c>
      <c r="WCV20" s="300">
        <f t="shared" si="246"/>
        <v>0</v>
      </c>
      <c r="WCW20" s="300">
        <f t="shared" si="246"/>
        <v>0</v>
      </c>
      <c r="WCX20" s="300">
        <f t="shared" si="246"/>
        <v>0</v>
      </c>
      <c r="WCY20" s="300">
        <f t="shared" si="246"/>
        <v>0</v>
      </c>
      <c r="WCZ20" s="300">
        <f t="shared" si="246"/>
        <v>0</v>
      </c>
      <c r="WDA20" s="300">
        <f t="shared" si="246"/>
        <v>0</v>
      </c>
      <c r="WDB20" s="300">
        <f t="shared" si="246"/>
        <v>0</v>
      </c>
      <c r="WDC20" s="300">
        <f t="shared" si="246"/>
        <v>0</v>
      </c>
      <c r="WDD20" s="300">
        <f t="shared" si="246"/>
        <v>0</v>
      </c>
      <c r="WDE20" s="300">
        <f t="shared" si="246"/>
        <v>0</v>
      </c>
      <c r="WDF20" s="300">
        <f t="shared" si="246"/>
        <v>0</v>
      </c>
      <c r="WDG20" s="300">
        <f t="shared" si="246"/>
        <v>0</v>
      </c>
      <c r="WDH20" s="300">
        <f t="shared" si="246"/>
        <v>0</v>
      </c>
      <c r="WDI20" s="300">
        <f t="shared" si="246"/>
        <v>0</v>
      </c>
      <c r="WDJ20" s="300">
        <f t="shared" si="246"/>
        <v>0</v>
      </c>
      <c r="WDK20" s="300">
        <f t="shared" si="246"/>
        <v>0</v>
      </c>
      <c r="WDL20" s="300">
        <f t="shared" si="246"/>
        <v>0</v>
      </c>
      <c r="WDM20" s="300">
        <f t="shared" si="246"/>
        <v>0</v>
      </c>
      <c r="WDN20" s="300">
        <f t="shared" si="246"/>
        <v>0</v>
      </c>
      <c r="WDO20" s="300">
        <f t="shared" si="246"/>
        <v>0</v>
      </c>
      <c r="WDP20" s="300">
        <f t="shared" si="246"/>
        <v>0</v>
      </c>
      <c r="WDQ20" s="300">
        <f t="shared" si="246"/>
        <v>0</v>
      </c>
      <c r="WDR20" s="300">
        <f t="shared" si="246"/>
        <v>0</v>
      </c>
      <c r="WDS20" s="300">
        <f t="shared" si="246"/>
        <v>0</v>
      </c>
      <c r="WDT20" s="300">
        <f t="shared" si="246"/>
        <v>0</v>
      </c>
      <c r="WDU20" s="300">
        <f t="shared" si="246"/>
        <v>0</v>
      </c>
      <c r="WDV20" s="300">
        <f t="shared" si="246"/>
        <v>0</v>
      </c>
      <c r="WDW20" s="300">
        <f t="shared" si="246"/>
        <v>0</v>
      </c>
      <c r="WDX20" s="300">
        <f t="shared" si="246"/>
        <v>0</v>
      </c>
      <c r="WDY20" s="300">
        <f t="shared" si="246"/>
        <v>0</v>
      </c>
      <c r="WDZ20" s="300">
        <f t="shared" si="246"/>
        <v>0</v>
      </c>
      <c r="WEA20" s="300">
        <f t="shared" si="246"/>
        <v>0</v>
      </c>
      <c r="WEB20" s="300">
        <f t="shared" si="246"/>
        <v>0</v>
      </c>
      <c r="WEC20" s="300">
        <f t="shared" si="246"/>
        <v>0</v>
      </c>
      <c r="WED20" s="300">
        <f t="shared" si="246"/>
        <v>0</v>
      </c>
      <c r="WEE20" s="300">
        <f t="shared" si="246"/>
        <v>0</v>
      </c>
      <c r="WEF20" s="300">
        <f t="shared" si="246"/>
        <v>0</v>
      </c>
      <c r="WEG20" s="300">
        <f t="shared" si="246"/>
        <v>0</v>
      </c>
      <c r="WEH20" s="300">
        <f t="shared" si="246"/>
        <v>0</v>
      </c>
      <c r="WEI20" s="300">
        <f t="shared" si="246"/>
        <v>0</v>
      </c>
      <c r="WEJ20" s="300">
        <f t="shared" si="246"/>
        <v>0</v>
      </c>
      <c r="WEK20" s="300">
        <f t="shared" si="246"/>
        <v>0</v>
      </c>
      <c r="WEL20" s="300">
        <f t="shared" ref="WEL20:WGW20" si="247" xml:space="preserve"> IF( WEL18 = 1, $F10, 0 )</f>
        <v>0</v>
      </c>
      <c r="WEM20" s="300">
        <f t="shared" si="247"/>
        <v>0</v>
      </c>
      <c r="WEN20" s="300">
        <f t="shared" si="247"/>
        <v>0</v>
      </c>
      <c r="WEO20" s="300">
        <f t="shared" si="247"/>
        <v>0</v>
      </c>
      <c r="WEP20" s="300">
        <f t="shared" si="247"/>
        <v>0</v>
      </c>
      <c r="WEQ20" s="300">
        <f t="shared" si="247"/>
        <v>0</v>
      </c>
      <c r="WER20" s="300">
        <f t="shared" si="247"/>
        <v>0</v>
      </c>
      <c r="WES20" s="300">
        <f t="shared" si="247"/>
        <v>0</v>
      </c>
      <c r="WET20" s="300">
        <f t="shared" si="247"/>
        <v>0</v>
      </c>
      <c r="WEU20" s="300">
        <f t="shared" si="247"/>
        <v>0</v>
      </c>
      <c r="WEV20" s="300">
        <f t="shared" si="247"/>
        <v>0</v>
      </c>
      <c r="WEW20" s="300">
        <f t="shared" si="247"/>
        <v>0</v>
      </c>
      <c r="WEX20" s="300">
        <f t="shared" si="247"/>
        <v>0</v>
      </c>
      <c r="WEY20" s="300">
        <f t="shared" si="247"/>
        <v>0</v>
      </c>
      <c r="WEZ20" s="300">
        <f t="shared" si="247"/>
        <v>0</v>
      </c>
      <c r="WFA20" s="300">
        <f t="shared" si="247"/>
        <v>0</v>
      </c>
      <c r="WFB20" s="300">
        <f t="shared" si="247"/>
        <v>0</v>
      </c>
      <c r="WFC20" s="300">
        <f t="shared" si="247"/>
        <v>0</v>
      </c>
      <c r="WFD20" s="300">
        <f t="shared" si="247"/>
        <v>0</v>
      </c>
      <c r="WFE20" s="300">
        <f t="shared" si="247"/>
        <v>0</v>
      </c>
      <c r="WFF20" s="300">
        <f t="shared" si="247"/>
        <v>0</v>
      </c>
      <c r="WFG20" s="300">
        <f t="shared" si="247"/>
        <v>0</v>
      </c>
      <c r="WFH20" s="300">
        <f t="shared" si="247"/>
        <v>0</v>
      </c>
      <c r="WFI20" s="300">
        <f t="shared" si="247"/>
        <v>0</v>
      </c>
      <c r="WFJ20" s="300">
        <f t="shared" si="247"/>
        <v>0</v>
      </c>
      <c r="WFK20" s="300">
        <f t="shared" si="247"/>
        <v>0</v>
      </c>
      <c r="WFL20" s="300">
        <f t="shared" si="247"/>
        <v>0</v>
      </c>
      <c r="WFM20" s="300">
        <f t="shared" si="247"/>
        <v>0</v>
      </c>
      <c r="WFN20" s="300">
        <f t="shared" si="247"/>
        <v>0</v>
      </c>
      <c r="WFO20" s="300">
        <f t="shared" si="247"/>
        <v>0</v>
      </c>
      <c r="WFP20" s="300">
        <f t="shared" si="247"/>
        <v>0</v>
      </c>
      <c r="WFQ20" s="300">
        <f t="shared" si="247"/>
        <v>0</v>
      </c>
      <c r="WFR20" s="300">
        <f t="shared" si="247"/>
        <v>0</v>
      </c>
      <c r="WFS20" s="300">
        <f t="shared" si="247"/>
        <v>0</v>
      </c>
      <c r="WFT20" s="300">
        <f t="shared" si="247"/>
        <v>0</v>
      </c>
      <c r="WFU20" s="300">
        <f t="shared" si="247"/>
        <v>0</v>
      </c>
      <c r="WFV20" s="300">
        <f t="shared" si="247"/>
        <v>0</v>
      </c>
      <c r="WFW20" s="300">
        <f t="shared" si="247"/>
        <v>0</v>
      </c>
      <c r="WFX20" s="300">
        <f t="shared" si="247"/>
        <v>0</v>
      </c>
      <c r="WFY20" s="300">
        <f t="shared" si="247"/>
        <v>0</v>
      </c>
      <c r="WFZ20" s="300">
        <f t="shared" si="247"/>
        <v>0</v>
      </c>
      <c r="WGA20" s="300">
        <f t="shared" si="247"/>
        <v>0</v>
      </c>
      <c r="WGB20" s="300">
        <f t="shared" si="247"/>
        <v>0</v>
      </c>
      <c r="WGC20" s="300">
        <f t="shared" si="247"/>
        <v>0</v>
      </c>
      <c r="WGD20" s="300">
        <f t="shared" si="247"/>
        <v>0</v>
      </c>
      <c r="WGE20" s="300">
        <f t="shared" si="247"/>
        <v>0</v>
      </c>
      <c r="WGF20" s="300">
        <f t="shared" si="247"/>
        <v>0</v>
      </c>
      <c r="WGG20" s="300">
        <f t="shared" si="247"/>
        <v>0</v>
      </c>
      <c r="WGH20" s="300">
        <f t="shared" si="247"/>
        <v>0</v>
      </c>
      <c r="WGI20" s="300">
        <f t="shared" si="247"/>
        <v>0</v>
      </c>
      <c r="WGJ20" s="300">
        <f t="shared" si="247"/>
        <v>0</v>
      </c>
      <c r="WGK20" s="300">
        <f t="shared" si="247"/>
        <v>0</v>
      </c>
      <c r="WGL20" s="300">
        <f t="shared" si="247"/>
        <v>0</v>
      </c>
      <c r="WGM20" s="300">
        <f t="shared" si="247"/>
        <v>0</v>
      </c>
      <c r="WGN20" s="300">
        <f t="shared" si="247"/>
        <v>0</v>
      </c>
      <c r="WGO20" s="300">
        <f t="shared" si="247"/>
        <v>0</v>
      </c>
      <c r="WGP20" s="300">
        <f t="shared" si="247"/>
        <v>0</v>
      </c>
      <c r="WGQ20" s="300">
        <f t="shared" si="247"/>
        <v>0</v>
      </c>
      <c r="WGR20" s="300">
        <f t="shared" si="247"/>
        <v>0</v>
      </c>
      <c r="WGS20" s="300">
        <f t="shared" si="247"/>
        <v>0</v>
      </c>
      <c r="WGT20" s="300">
        <f t="shared" si="247"/>
        <v>0</v>
      </c>
      <c r="WGU20" s="300">
        <f t="shared" si="247"/>
        <v>0</v>
      </c>
      <c r="WGV20" s="300">
        <f t="shared" si="247"/>
        <v>0</v>
      </c>
      <c r="WGW20" s="300">
        <f t="shared" si="247"/>
        <v>0</v>
      </c>
      <c r="WGX20" s="300">
        <f t="shared" ref="WGX20:WJI20" si="248" xml:space="preserve"> IF( WGX18 = 1, $F10, 0 )</f>
        <v>0</v>
      </c>
      <c r="WGY20" s="300">
        <f t="shared" si="248"/>
        <v>0</v>
      </c>
      <c r="WGZ20" s="300">
        <f t="shared" si="248"/>
        <v>0</v>
      </c>
      <c r="WHA20" s="300">
        <f t="shared" si="248"/>
        <v>0</v>
      </c>
      <c r="WHB20" s="300">
        <f t="shared" si="248"/>
        <v>0</v>
      </c>
      <c r="WHC20" s="300">
        <f t="shared" si="248"/>
        <v>0</v>
      </c>
      <c r="WHD20" s="300">
        <f t="shared" si="248"/>
        <v>0</v>
      </c>
      <c r="WHE20" s="300">
        <f t="shared" si="248"/>
        <v>0</v>
      </c>
      <c r="WHF20" s="300">
        <f t="shared" si="248"/>
        <v>0</v>
      </c>
      <c r="WHG20" s="300">
        <f t="shared" si="248"/>
        <v>0</v>
      </c>
      <c r="WHH20" s="300">
        <f t="shared" si="248"/>
        <v>0</v>
      </c>
      <c r="WHI20" s="300">
        <f t="shared" si="248"/>
        <v>0</v>
      </c>
      <c r="WHJ20" s="300">
        <f t="shared" si="248"/>
        <v>0</v>
      </c>
      <c r="WHK20" s="300">
        <f t="shared" si="248"/>
        <v>0</v>
      </c>
      <c r="WHL20" s="300">
        <f t="shared" si="248"/>
        <v>0</v>
      </c>
      <c r="WHM20" s="300">
        <f t="shared" si="248"/>
        <v>0</v>
      </c>
      <c r="WHN20" s="300">
        <f t="shared" si="248"/>
        <v>0</v>
      </c>
      <c r="WHO20" s="300">
        <f t="shared" si="248"/>
        <v>0</v>
      </c>
      <c r="WHP20" s="300">
        <f t="shared" si="248"/>
        <v>0</v>
      </c>
      <c r="WHQ20" s="300">
        <f t="shared" si="248"/>
        <v>0</v>
      </c>
      <c r="WHR20" s="300">
        <f t="shared" si="248"/>
        <v>0</v>
      </c>
      <c r="WHS20" s="300">
        <f t="shared" si="248"/>
        <v>0</v>
      </c>
      <c r="WHT20" s="300">
        <f t="shared" si="248"/>
        <v>0</v>
      </c>
      <c r="WHU20" s="300">
        <f t="shared" si="248"/>
        <v>0</v>
      </c>
      <c r="WHV20" s="300">
        <f t="shared" si="248"/>
        <v>0</v>
      </c>
      <c r="WHW20" s="300">
        <f t="shared" si="248"/>
        <v>0</v>
      </c>
      <c r="WHX20" s="300">
        <f t="shared" si="248"/>
        <v>0</v>
      </c>
      <c r="WHY20" s="300">
        <f t="shared" si="248"/>
        <v>0</v>
      </c>
      <c r="WHZ20" s="300">
        <f t="shared" si="248"/>
        <v>0</v>
      </c>
      <c r="WIA20" s="300">
        <f t="shared" si="248"/>
        <v>0</v>
      </c>
      <c r="WIB20" s="300">
        <f t="shared" si="248"/>
        <v>0</v>
      </c>
      <c r="WIC20" s="300">
        <f t="shared" si="248"/>
        <v>0</v>
      </c>
      <c r="WID20" s="300">
        <f t="shared" si="248"/>
        <v>0</v>
      </c>
      <c r="WIE20" s="300">
        <f t="shared" si="248"/>
        <v>0</v>
      </c>
      <c r="WIF20" s="300">
        <f t="shared" si="248"/>
        <v>0</v>
      </c>
      <c r="WIG20" s="300">
        <f t="shared" si="248"/>
        <v>0</v>
      </c>
      <c r="WIH20" s="300">
        <f t="shared" si="248"/>
        <v>0</v>
      </c>
      <c r="WII20" s="300">
        <f t="shared" si="248"/>
        <v>0</v>
      </c>
      <c r="WIJ20" s="300">
        <f t="shared" si="248"/>
        <v>0</v>
      </c>
      <c r="WIK20" s="300">
        <f t="shared" si="248"/>
        <v>0</v>
      </c>
      <c r="WIL20" s="300">
        <f t="shared" si="248"/>
        <v>0</v>
      </c>
      <c r="WIM20" s="300">
        <f t="shared" si="248"/>
        <v>0</v>
      </c>
      <c r="WIN20" s="300">
        <f t="shared" si="248"/>
        <v>0</v>
      </c>
      <c r="WIO20" s="300">
        <f t="shared" si="248"/>
        <v>0</v>
      </c>
      <c r="WIP20" s="300">
        <f t="shared" si="248"/>
        <v>0</v>
      </c>
      <c r="WIQ20" s="300">
        <f t="shared" si="248"/>
        <v>0</v>
      </c>
      <c r="WIR20" s="300">
        <f t="shared" si="248"/>
        <v>0</v>
      </c>
      <c r="WIS20" s="300">
        <f t="shared" si="248"/>
        <v>0</v>
      </c>
      <c r="WIT20" s="300">
        <f t="shared" si="248"/>
        <v>0</v>
      </c>
      <c r="WIU20" s="300">
        <f t="shared" si="248"/>
        <v>0</v>
      </c>
      <c r="WIV20" s="300">
        <f t="shared" si="248"/>
        <v>0</v>
      </c>
      <c r="WIW20" s="300">
        <f t="shared" si="248"/>
        <v>0</v>
      </c>
      <c r="WIX20" s="300">
        <f t="shared" si="248"/>
        <v>0</v>
      </c>
      <c r="WIY20" s="300">
        <f t="shared" si="248"/>
        <v>0</v>
      </c>
      <c r="WIZ20" s="300">
        <f t="shared" si="248"/>
        <v>0</v>
      </c>
      <c r="WJA20" s="300">
        <f t="shared" si="248"/>
        <v>0</v>
      </c>
      <c r="WJB20" s="300">
        <f t="shared" si="248"/>
        <v>0</v>
      </c>
      <c r="WJC20" s="300">
        <f t="shared" si="248"/>
        <v>0</v>
      </c>
      <c r="WJD20" s="300">
        <f t="shared" si="248"/>
        <v>0</v>
      </c>
      <c r="WJE20" s="300">
        <f t="shared" si="248"/>
        <v>0</v>
      </c>
      <c r="WJF20" s="300">
        <f t="shared" si="248"/>
        <v>0</v>
      </c>
      <c r="WJG20" s="300">
        <f t="shared" si="248"/>
        <v>0</v>
      </c>
      <c r="WJH20" s="300">
        <f t="shared" si="248"/>
        <v>0</v>
      </c>
      <c r="WJI20" s="300">
        <f t="shared" si="248"/>
        <v>0</v>
      </c>
      <c r="WJJ20" s="300">
        <f t="shared" ref="WJJ20:WLU20" si="249" xml:space="preserve"> IF( WJJ18 = 1, $F10, 0 )</f>
        <v>0</v>
      </c>
      <c r="WJK20" s="300">
        <f t="shared" si="249"/>
        <v>0</v>
      </c>
      <c r="WJL20" s="300">
        <f t="shared" si="249"/>
        <v>0</v>
      </c>
      <c r="WJM20" s="300">
        <f t="shared" si="249"/>
        <v>0</v>
      </c>
      <c r="WJN20" s="300">
        <f t="shared" si="249"/>
        <v>0</v>
      </c>
      <c r="WJO20" s="300">
        <f t="shared" si="249"/>
        <v>0</v>
      </c>
      <c r="WJP20" s="300">
        <f t="shared" si="249"/>
        <v>0</v>
      </c>
      <c r="WJQ20" s="300">
        <f t="shared" si="249"/>
        <v>0</v>
      </c>
      <c r="WJR20" s="300">
        <f t="shared" si="249"/>
        <v>0</v>
      </c>
      <c r="WJS20" s="300">
        <f t="shared" si="249"/>
        <v>0</v>
      </c>
      <c r="WJT20" s="300">
        <f t="shared" si="249"/>
        <v>0</v>
      </c>
      <c r="WJU20" s="300">
        <f t="shared" si="249"/>
        <v>0</v>
      </c>
      <c r="WJV20" s="300">
        <f t="shared" si="249"/>
        <v>0</v>
      </c>
      <c r="WJW20" s="300">
        <f t="shared" si="249"/>
        <v>0</v>
      </c>
      <c r="WJX20" s="300">
        <f t="shared" si="249"/>
        <v>0</v>
      </c>
      <c r="WJY20" s="300">
        <f t="shared" si="249"/>
        <v>0</v>
      </c>
      <c r="WJZ20" s="300">
        <f t="shared" si="249"/>
        <v>0</v>
      </c>
      <c r="WKA20" s="300">
        <f t="shared" si="249"/>
        <v>0</v>
      </c>
      <c r="WKB20" s="300">
        <f t="shared" si="249"/>
        <v>0</v>
      </c>
      <c r="WKC20" s="300">
        <f t="shared" si="249"/>
        <v>0</v>
      </c>
      <c r="WKD20" s="300">
        <f t="shared" si="249"/>
        <v>0</v>
      </c>
      <c r="WKE20" s="300">
        <f t="shared" si="249"/>
        <v>0</v>
      </c>
      <c r="WKF20" s="300">
        <f t="shared" si="249"/>
        <v>0</v>
      </c>
      <c r="WKG20" s="300">
        <f t="shared" si="249"/>
        <v>0</v>
      </c>
      <c r="WKH20" s="300">
        <f t="shared" si="249"/>
        <v>0</v>
      </c>
      <c r="WKI20" s="300">
        <f t="shared" si="249"/>
        <v>0</v>
      </c>
      <c r="WKJ20" s="300">
        <f t="shared" si="249"/>
        <v>0</v>
      </c>
      <c r="WKK20" s="300">
        <f t="shared" si="249"/>
        <v>0</v>
      </c>
      <c r="WKL20" s="300">
        <f t="shared" si="249"/>
        <v>0</v>
      </c>
      <c r="WKM20" s="300">
        <f t="shared" si="249"/>
        <v>0</v>
      </c>
      <c r="WKN20" s="300">
        <f t="shared" si="249"/>
        <v>0</v>
      </c>
      <c r="WKO20" s="300">
        <f t="shared" si="249"/>
        <v>0</v>
      </c>
      <c r="WKP20" s="300">
        <f t="shared" si="249"/>
        <v>0</v>
      </c>
      <c r="WKQ20" s="300">
        <f t="shared" si="249"/>
        <v>0</v>
      </c>
      <c r="WKR20" s="300">
        <f t="shared" si="249"/>
        <v>0</v>
      </c>
      <c r="WKS20" s="300">
        <f t="shared" si="249"/>
        <v>0</v>
      </c>
      <c r="WKT20" s="300">
        <f t="shared" si="249"/>
        <v>0</v>
      </c>
      <c r="WKU20" s="300">
        <f t="shared" si="249"/>
        <v>0</v>
      </c>
      <c r="WKV20" s="300">
        <f t="shared" si="249"/>
        <v>0</v>
      </c>
      <c r="WKW20" s="300">
        <f t="shared" si="249"/>
        <v>0</v>
      </c>
      <c r="WKX20" s="300">
        <f t="shared" si="249"/>
        <v>0</v>
      </c>
      <c r="WKY20" s="300">
        <f t="shared" si="249"/>
        <v>0</v>
      </c>
      <c r="WKZ20" s="300">
        <f t="shared" si="249"/>
        <v>0</v>
      </c>
      <c r="WLA20" s="300">
        <f t="shared" si="249"/>
        <v>0</v>
      </c>
      <c r="WLB20" s="300">
        <f t="shared" si="249"/>
        <v>0</v>
      </c>
      <c r="WLC20" s="300">
        <f t="shared" si="249"/>
        <v>0</v>
      </c>
      <c r="WLD20" s="300">
        <f t="shared" si="249"/>
        <v>0</v>
      </c>
      <c r="WLE20" s="300">
        <f t="shared" si="249"/>
        <v>0</v>
      </c>
      <c r="WLF20" s="300">
        <f t="shared" si="249"/>
        <v>0</v>
      </c>
      <c r="WLG20" s="300">
        <f t="shared" si="249"/>
        <v>0</v>
      </c>
      <c r="WLH20" s="300">
        <f t="shared" si="249"/>
        <v>0</v>
      </c>
      <c r="WLI20" s="300">
        <f t="shared" si="249"/>
        <v>0</v>
      </c>
      <c r="WLJ20" s="300">
        <f t="shared" si="249"/>
        <v>0</v>
      </c>
      <c r="WLK20" s="300">
        <f t="shared" si="249"/>
        <v>0</v>
      </c>
      <c r="WLL20" s="300">
        <f t="shared" si="249"/>
        <v>0</v>
      </c>
      <c r="WLM20" s="300">
        <f t="shared" si="249"/>
        <v>0</v>
      </c>
      <c r="WLN20" s="300">
        <f t="shared" si="249"/>
        <v>0</v>
      </c>
      <c r="WLO20" s="300">
        <f t="shared" si="249"/>
        <v>0</v>
      </c>
      <c r="WLP20" s="300">
        <f t="shared" si="249"/>
        <v>0</v>
      </c>
      <c r="WLQ20" s="300">
        <f t="shared" si="249"/>
        <v>0</v>
      </c>
      <c r="WLR20" s="300">
        <f t="shared" si="249"/>
        <v>0</v>
      </c>
      <c r="WLS20" s="300">
        <f t="shared" si="249"/>
        <v>0</v>
      </c>
      <c r="WLT20" s="300">
        <f t="shared" si="249"/>
        <v>0</v>
      </c>
      <c r="WLU20" s="300">
        <f t="shared" si="249"/>
        <v>0</v>
      </c>
      <c r="WLV20" s="300">
        <f t="shared" ref="WLV20:WOG20" si="250" xml:space="preserve"> IF( WLV18 = 1, $F10, 0 )</f>
        <v>0</v>
      </c>
      <c r="WLW20" s="300">
        <f t="shared" si="250"/>
        <v>0</v>
      </c>
      <c r="WLX20" s="300">
        <f t="shared" si="250"/>
        <v>0</v>
      </c>
      <c r="WLY20" s="300">
        <f t="shared" si="250"/>
        <v>0</v>
      </c>
      <c r="WLZ20" s="300">
        <f t="shared" si="250"/>
        <v>0</v>
      </c>
      <c r="WMA20" s="300">
        <f t="shared" si="250"/>
        <v>0</v>
      </c>
      <c r="WMB20" s="300">
        <f t="shared" si="250"/>
        <v>0</v>
      </c>
      <c r="WMC20" s="300">
        <f t="shared" si="250"/>
        <v>0</v>
      </c>
      <c r="WMD20" s="300">
        <f t="shared" si="250"/>
        <v>0</v>
      </c>
      <c r="WME20" s="300">
        <f t="shared" si="250"/>
        <v>0</v>
      </c>
      <c r="WMF20" s="300">
        <f t="shared" si="250"/>
        <v>0</v>
      </c>
      <c r="WMG20" s="300">
        <f t="shared" si="250"/>
        <v>0</v>
      </c>
      <c r="WMH20" s="300">
        <f t="shared" si="250"/>
        <v>0</v>
      </c>
      <c r="WMI20" s="300">
        <f t="shared" si="250"/>
        <v>0</v>
      </c>
      <c r="WMJ20" s="300">
        <f t="shared" si="250"/>
        <v>0</v>
      </c>
      <c r="WMK20" s="300">
        <f t="shared" si="250"/>
        <v>0</v>
      </c>
      <c r="WML20" s="300">
        <f t="shared" si="250"/>
        <v>0</v>
      </c>
      <c r="WMM20" s="300">
        <f t="shared" si="250"/>
        <v>0</v>
      </c>
      <c r="WMN20" s="300">
        <f t="shared" si="250"/>
        <v>0</v>
      </c>
      <c r="WMO20" s="300">
        <f t="shared" si="250"/>
        <v>0</v>
      </c>
      <c r="WMP20" s="300">
        <f t="shared" si="250"/>
        <v>0</v>
      </c>
      <c r="WMQ20" s="300">
        <f t="shared" si="250"/>
        <v>0</v>
      </c>
      <c r="WMR20" s="300">
        <f t="shared" si="250"/>
        <v>0</v>
      </c>
      <c r="WMS20" s="300">
        <f t="shared" si="250"/>
        <v>0</v>
      </c>
      <c r="WMT20" s="300">
        <f t="shared" si="250"/>
        <v>0</v>
      </c>
      <c r="WMU20" s="300">
        <f t="shared" si="250"/>
        <v>0</v>
      </c>
      <c r="WMV20" s="300">
        <f t="shared" si="250"/>
        <v>0</v>
      </c>
      <c r="WMW20" s="300">
        <f t="shared" si="250"/>
        <v>0</v>
      </c>
      <c r="WMX20" s="300">
        <f t="shared" si="250"/>
        <v>0</v>
      </c>
      <c r="WMY20" s="300">
        <f t="shared" si="250"/>
        <v>0</v>
      </c>
      <c r="WMZ20" s="300">
        <f t="shared" si="250"/>
        <v>0</v>
      </c>
      <c r="WNA20" s="300">
        <f t="shared" si="250"/>
        <v>0</v>
      </c>
      <c r="WNB20" s="300">
        <f t="shared" si="250"/>
        <v>0</v>
      </c>
      <c r="WNC20" s="300">
        <f t="shared" si="250"/>
        <v>0</v>
      </c>
      <c r="WND20" s="300">
        <f t="shared" si="250"/>
        <v>0</v>
      </c>
      <c r="WNE20" s="300">
        <f t="shared" si="250"/>
        <v>0</v>
      </c>
      <c r="WNF20" s="300">
        <f t="shared" si="250"/>
        <v>0</v>
      </c>
      <c r="WNG20" s="300">
        <f t="shared" si="250"/>
        <v>0</v>
      </c>
      <c r="WNH20" s="300">
        <f t="shared" si="250"/>
        <v>0</v>
      </c>
      <c r="WNI20" s="300">
        <f t="shared" si="250"/>
        <v>0</v>
      </c>
      <c r="WNJ20" s="300">
        <f t="shared" si="250"/>
        <v>0</v>
      </c>
      <c r="WNK20" s="300">
        <f t="shared" si="250"/>
        <v>0</v>
      </c>
      <c r="WNL20" s="300">
        <f t="shared" si="250"/>
        <v>0</v>
      </c>
      <c r="WNM20" s="300">
        <f t="shared" si="250"/>
        <v>0</v>
      </c>
      <c r="WNN20" s="300">
        <f t="shared" si="250"/>
        <v>0</v>
      </c>
      <c r="WNO20" s="300">
        <f t="shared" si="250"/>
        <v>0</v>
      </c>
      <c r="WNP20" s="300">
        <f t="shared" si="250"/>
        <v>0</v>
      </c>
      <c r="WNQ20" s="300">
        <f t="shared" si="250"/>
        <v>0</v>
      </c>
      <c r="WNR20" s="300">
        <f t="shared" si="250"/>
        <v>0</v>
      </c>
      <c r="WNS20" s="300">
        <f t="shared" si="250"/>
        <v>0</v>
      </c>
      <c r="WNT20" s="300">
        <f t="shared" si="250"/>
        <v>0</v>
      </c>
      <c r="WNU20" s="300">
        <f t="shared" si="250"/>
        <v>0</v>
      </c>
      <c r="WNV20" s="300">
        <f t="shared" si="250"/>
        <v>0</v>
      </c>
      <c r="WNW20" s="300">
        <f t="shared" si="250"/>
        <v>0</v>
      </c>
      <c r="WNX20" s="300">
        <f t="shared" si="250"/>
        <v>0</v>
      </c>
      <c r="WNY20" s="300">
        <f t="shared" si="250"/>
        <v>0</v>
      </c>
      <c r="WNZ20" s="300">
        <f t="shared" si="250"/>
        <v>0</v>
      </c>
      <c r="WOA20" s="300">
        <f t="shared" si="250"/>
        <v>0</v>
      </c>
      <c r="WOB20" s="300">
        <f t="shared" si="250"/>
        <v>0</v>
      </c>
      <c r="WOC20" s="300">
        <f t="shared" si="250"/>
        <v>0</v>
      </c>
      <c r="WOD20" s="300">
        <f t="shared" si="250"/>
        <v>0</v>
      </c>
      <c r="WOE20" s="300">
        <f t="shared" si="250"/>
        <v>0</v>
      </c>
      <c r="WOF20" s="300">
        <f t="shared" si="250"/>
        <v>0</v>
      </c>
      <c r="WOG20" s="300">
        <f t="shared" si="250"/>
        <v>0</v>
      </c>
      <c r="WOH20" s="300">
        <f t="shared" ref="WOH20:WQS20" si="251" xml:space="preserve"> IF( WOH18 = 1, $F10, 0 )</f>
        <v>0</v>
      </c>
      <c r="WOI20" s="300">
        <f t="shared" si="251"/>
        <v>0</v>
      </c>
      <c r="WOJ20" s="300">
        <f t="shared" si="251"/>
        <v>0</v>
      </c>
      <c r="WOK20" s="300">
        <f t="shared" si="251"/>
        <v>0</v>
      </c>
      <c r="WOL20" s="300">
        <f t="shared" si="251"/>
        <v>0</v>
      </c>
      <c r="WOM20" s="300">
        <f t="shared" si="251"/>
        <v>0</v>
      </c>
      <c r="WON20" s="300">
        <f t="shared" si="251"/>
        <v>0</v>
      </c>
      <c r="WOO20" s="300">
        <f t="shared" si="251"/>
        <v>0</v>
      </c>
      <c r="WOP20" s="300">
        <f t="shared" si="251"/>
        <v>0</v>
      </c>
      <c r="WOQ20" s="300">
        <f t="shared" si="251"/>
        <v>0</v>
      </c>
      <c r="WOR20" s="300">
        <f t="shared" si="251"/>
        <v>0</v>
      </c>
      <c r="WOS20" s="300">
        <f t="shared" si="251"/>
        <v>0</v>
      </c>
      <c r="WOT20" s="300">
        <f t="shared" si="251"/>
        <v>0</v>
      </c>
      <c r="WOU20" s="300">
        <f t="shared" si="251"/>
        <v>0</v>
      </c>
      <c r="WOV20" s="300">
        <f t="shared" si="251"/>
        <v>0</v>
      </c>
      <c r="WOW20" s="300">
        <f t="shared" si="251"/>
        <v>0</v>
      </c>
      <c r="WOX20" s="300">
        <f t="shared" si="251"/>
        <v>0</v>
      </c>
      <c r="WOY20" s="300">
        <f t="shared" si="251"/>
        <v>0</v>
      </c>
      <c r="WOZ20" s="300">
        <f t="shared" si="251"/>
        <v>0</v>
      </c>
      <c r="WPA20" s="300">
        <f t="shared" si="251"/>
        <v>0</v>
      </c>
      <c r="WPB20" s="300">
        <f t="shared" si="251"/>
        <v>0</v>
      </c>
      <c r="WPC20" s="300">
        <f t="shared" si="251"/>
        <v>0</v>
      </c>
      <c r="WPD20" s="300">
        <f t="shared" si="251"/>
        <v>0</v>
      </c>
      <c r="WPE20" s="300">
        <f t="shared" si="251"/>
        <v>0</v>
      </c>
      <c r="WPF20" s="300">
        <f t="shared" si="251"/>
        <v>0</v>
      </c>
      <c r="WPG20" s="300">
        <f t="shared" si="251"/>
        <v>0</v>
      </c>
      <c r="WPH20" s="300">
        <f t="shared" si="251"/>
        <v>0</v>
      </c>
      <c r="WPI20" s="300">
        <f t="shared" si="251"/>
        <v>0</v>
      </c>
      <c r="WPJ20" s="300">
        <f t="shared" si="251"/>
        <v>0</v>
      </c>
      <c r="WPK20" s="300">
        <f t="shared" si="251"/>
        <v>0</v>
      </c>
      <c r="WPL20" s="300">
        <f t="shared" si="251"/>
        <v>0</v>
      </c>
      <c r="WPM20" s="300">
        <f t="shared" si="251"/>
        <v>0</v>
      </c>
      <c r="WPN20" s="300">
        <f t="shared" si="251"/>
        <v>0</v>
      </c>
      <c r="WPO20" s="300">
        <f t="shared" si="251"/>
        <v>0</v>
      </c>
      <c r="WPP20" s="300">
        <f t="shared" si="251"/>
        <v>0</v>
      </c>
      <c r="WPQ20" s="300">
        <f t="shared" si="251"/>
        <v>0</v>
      </c>
      <c r="WPR20" s="300">
        <f t="shared" si="251"/>
        <v>0</v>
      </c>
      <c r="WPS20" s="300">
        <f t="shared" si="251"/>
        <v>0</v>
      </c>
      <c r="WPT20" s="300">
        <f t="shared" si="251"/>
        <v>0</v>
      </c>
      <c r="WPU20" s="300">
        <f t="shared" si="251"/>
        <v>0</v>
      </c>
      <c r="WPV20" s="300">
        <f t="shared" si="251"/>
        <v>0</v>
      </c>
      <c r="WPW20" s="300">
        <f t="shared" si="251"/>
        <v>0</v>
      </c>
      <c r="WPX20" s="300">
        <f t="shared" si="251"/>
        <v>0</v>
      </c>
      <c r="WPY20" s="300">
        <f t="shared" si="251"/>
        <v>0</v>
      </c>
      <c r="WPZ20" s="300">
        <f t="shared" si="251"/>
        <v>0</v>
      </c>
      <c r="WQA20" s="300">
        <f t="shared" si="251"/>
        <v>0</v>
      </c>
      <c r="WQB20" s="300">
        <f t="shared" si="251"/>
        <v>0</v>
      </c>
      <c r="WQC20" s="300">
        <f t="shared" si="251"/>
        <v>0</v>
      </c>
      <c r="WQD20" s="300">
        <f t="shared" si="251"/>
        <v>0</v>
      </c>
      <c r="WQE20" s="300">
        <f t="shared" si="251"/>
        <v>0</v>
      </c>
      <c r="WQF20" s="300">
        <f t="shared" si="251"/>
        <v>0</v>
      </c>
      <c r="WQG20" s="300">
        <f t="shared" si="251"/>
        <v>0</v>
      </c>
      <c r="WQH20" s="300">
        <f t="shared" si="251"/>
        <v>0</v>
      </c>
      <c r="WQI20" s="300">
        <f t="shared" si="251"/>
        <v>0</v>
      </c>
      <c r="WQJ20" s="300">
        <f t="shared" si="251"/>
        <v>0</v>
      </c>
      <c r="WQK20" s="300">
        <f t="shared" si="251"/>
        <v>0</v>
      </c>
      <c r="WQL20" s="300">
        <f t="shared" si="251"/>
        <v>0</v>
      </c>
      <c r="WQM20" s="300">
        <f t="shared" si="251"/>
        <v>0</v>
      </c>
      <c r="WQN20" s="300">
        <f t="shared" si="251"/>
        <v>0</v>
      </c>
      <c r="WQO20" s="300">
        <f t="shared" si="251"/>
        <v>0</v>
      </c>
      <c r="WQP20" s="300">
        <f t="shared" si="251"/>
        <v>0</v>
      </c>
      <c r="WQQ20" s="300">
        <f t="shared" si="251"/>
        <v>0</v>
      </c>
      <c r="WQR20" s="300">
        <f t="shared" si="251"/>
        <v>0</v>
      </c>
      <c r="WQS20" s="300">
        <f t="shared" si="251"/>
        <v>0</v>
      </c>
      <c r="WQT20" s="300">
        <f t="shared" ref="WQT20:WTE20" si="252" xml:space="preserve"> IF( WQT18 = 1, $F10, 0 )</f>
        <v>0</v>
      </c>
      <c r="WQU20" s="300">
        <f t="shared" si="252"/>
        <v>0</v>
      </c>
      <c r="WQV20" s="300">
        <f t="shared" si="252"/>
        <v>0</v>
      </c>
      <c r="WQW20" s="300">
        <f t="shared" si="252"/>
        <v>0</v>
      </c>
      <c r="WQX20" s="300">
        <f t="shared" si="252"/>
        <v>0</v>
      </c>
      <c r="WQY20" s="300">
        <f t="shared" si="252"/>
        <v>0</v>
      </c>
      <c r="WQZ20" s="300">
        <f t="shared" si="252"/>
        <v>0</v>
      </c>
      <c r="WRA20" s="300">
        <f t="shared" si="252"/>
        <v>0</v>
      </c>
      <c r="WRB20" s="300">
        <f t="shared" si="252"/>
        <v>0</v>
      </c>
      <c r="WRC20" s="300">
        <f t="shared" si="252"/>
        <v>0</v>
      </c>
      <c r="WRD20" s="300">
        <f t="shared" si="252"/>
        <v>0</v>
      </c>
      <c r="WRE20" s="300">
        <f t="shared" si="252"/>
        <v>0</v>
      </c>
      <c r="WRF20" s="300">
        <f t="shared" si="252"/>
        <v>0</v>
      </c>
      <c r="WRG20" s="300">
        <f t="shared" si="252"/>
        <v>0</v>
      </c>
      <c r="WRH20" s="300">
        <f t="shared" si="252"/>
        <v>0</v>
      </c>
      <c r="WRI20" s="300">
        <f t="shared" si="252"/>
        <v>0</v>
      </c>
      <c r="WRJ20" s="300">
        <f t="shared" si="252"/>
        <v>0</v>
      </c>
      <c r="WRK20" s="300">
        <f t="shared" si="252"/>
        <v>0</v>
      </c>
      <c r="WRL20" s="300">
        <f t="shared" si="252"/>
        <v>0</v>
      </c>
      <c r="WRM20" s="300">
        <f t="shared" si="252"/>
        <v>0</v>
      </c>
      <c r="WRN20" s="300">
        <f t="shared" si="252"/>
        <v>0</v>
      </c>
      <c r="WRO20" s="300">
        <f t="shared" si="252"/>
        <v>0</v>
      </c>
      <c r="WRP20" s="300">
        <f t="shared" si="252"/>
        <v>0</v>
      </c>
      <c r="WRQ20" s="300">
        <f t="shared" si="252"/>
        <v>0</v>
      </c>
      <c r="WRR20" s="300">
        <f t="shared" si="252"/>
        <v>0</v>
      </c>
      <c r="WRS20" s="300">
        <f t="shared" si="252"/>
        <v>0</v>
      </c>
      <c r="WRT20" s="300">
        <f t="shared" si="252"/>
        <v>0</v>
      </c>
      <c r="WRU20" s="300">
        <f t="shared" si="252"/>
        <v>0</v>
      </c>
      <c r="WRV20" s="300">
        <f t="shared" si="252"/>
        <v>0</v>
      </c>
      <c r="WRW20" s="300">
        <f t="shared" si="252"/>
        <v>0</v>
      </c>
      <c r="WRX20" s="300">
        <f t="shared" si="252"/>
        <v>0</v>
      </c>
      <c r="WRY20" s="300">
        <f t="shared" si="252"/>
        <v>0</v>
      </c>
      <c r="WRZ20" s="300">
        <f t="shared" si="252"/>
        <v>0</v>
      </c>
      <c r="WSA20" s="300">
        <f t="shared" si="252"/>
        <v>0</v>
      </c>
      <c r="WSB20" s="300">
        <f t="shared" si="252"/>
        <v>0</v>
      </c>
      <c r="WSC20" s="300">
        <f t="shared" si="252"/>
        <v>0</v>
      </c>
      <c r="WSD20" s="300">
        <f t="shared" si="252"/>
        <v>0</v>
      </c>
      <c r="WSE20" s="300">
        <f t="shared" si="252"/>
        <v>0</v>
      </c>
      <c r="WSF20" s="300">
        <f t="shared" si="252"/>
        <v>0</v>
      </c>
      <c r="WSG20" s="300">
        <f t="shared" si="252"/>
        <v>0</v>
      </c>
      <c r="WSH20" s="300">
        <f t="shared" si="252"/>
        <v>0</v>
      </c>
      <c r="WSI20" s="300">
        <f t="shared" si="252"/>
        <v>0</v>
      </c>
      <c r="WSJ20" s="300">
        <f t="shared" si="252"/>
        <v>0</v>
      </c>
      <c r="WSK20" s="300">
        <f t="shared" si="252"/>
        <v>0</v>
      </c>
      <c r="WSL20" s="300">
        <f t="shared" si="252"/>
        <v>0</v>
      </c>
      <c r="WSM20" s="300">
        <f t="shared" si="252"/>
        <v>0</v>
      </c>
      <c r="WSN20" s="300">
        <f t="shared" si="252"/>
        <v>0</v>
      </c>
      <c r="WSO20" s="300">
        <f t="shared" si="252"/>
        <v>0</v>
      </c>
      <c r="WSP20" s="300">
        <f t="shared" si="252"/>
        <v>0</v>
      </c>
      <c r="WSQ20" s="300">
        <f t="shared" si="252"/>
        <v>0</v>
      </c>
      <c r="WSR20" s="300">
        <f t="shared" si="252"/>
        <v>0</v>
      </c>
      <c r="WSS20" s="300">
        <f t="shared" si="252"/>
        <v>0</v>
      </c>
      <c r="WST20" s="300">
        <f t="shared" si="252"/>
        <v>0</v>
      </c>
      <c r="WSU20" s="300">
        <f t="shared" si="252"/>
        <v>0</v>
      </c>
      <c r="WSV20" s="300">
        <f t="shared" si="252"/>
        <v>0</v>
      </c>
      <c r="WSW20" s="300">
        <f t="shared" si="252"/>
        <v>0</v>
      </c>
      <c r="WSX20" s="300">
        <f t="shared" si="252"/>
        <v>0</v>
      </c>
      <c r="WSY20" s="300">
        <f t="shared" si="252"/>
        <v>0</v>
      </c>
      <c r="WSZ20" s="300">
        <f t="shared" si="252"/>
        <v>0</v>
      </c>
      <c r="WTA20" s="300">
        <f t="shared" si="252"/>
        <v>0</v>
      </c>
      <c r="WTB20" s="300">
        <f t="shared" si="252"/>
        <v>0</v>
      </c>
      <c r="WTC20" s="300">
        <f t="shared" si="252"/>
        <v>0</v>
      </c>
      <c r="WTD20" s="300">
        <f t="shared" si="252"/>
        <v>0</v>
      </c>
      <c r="WTE20" s="300">
        <f t="shared" si="252"/>
        <v>0</v>
      </c>
      <c r="WTF20" s="300">
        <f t="shared" ref="WTF20:WVQ20" si="253" xml:space="preserve"> IF( WTF18 = 1, $F10, 0 )</f>
        <v>0</v>
      </c>
      <c r="WTG20" s="300">
        <f t="shared" si="253"/>
        <v>0</v>
      </c>
      <c r="WTH20" s="300">
        <f t="shared" si="253"/>
        <v>0</v>
      </c>
      <c r="WTI20" s="300">
        <f t="shared" si="253"/>
        <v>0</v>
      </c>
      <c r="WTJ20" s="300">
        <f t="shared" si="253"/>
        <v>0</v>
      </c>
      <c r="WTK20" s="300">
        <f t="shared" si="253"/>
        <v>0</v>
      </c>
      <c r="WTL20" s="300">
        <f t="shared" si="253"/>
        <v>0</v>
      </c>
      <c r="WTM20" s="300">
        <f t="shared" si="253"/>
        <v>0</v>
      </c>
      <c r="WTN20" s="300">
        <f t="shared" si="253"/>
        <v>0</v>
      </c>
      <c r="WTO20" s="300">
        <f t="shared" si="253"/>
        <v>0</v>
      </c>
      <c r="WTP20" s="300">
        <f t="shared" si="253"/>
        <v>0</v>
      </c>
      <c r="WTQ20" s="300">
        <f t="shared" si="253"/>
        <v>0</v>
      </c>
      <c r="WTR20" s="300">
        <f t="shared" si="253"/>
        <v>0</v>
      </c>
      <c r="WTS20" s="300">
        <f t="shared" si="253"/>
        <v>0</v>
      </c>
      <c r="WTT20" s="300">
        <f t="shared" si="253"/>
        <v>0</v>
      </c>
      <c r="WTU20" s="300">
        <f t="shared" si="253"/>
        <v>0</v>
      </c>
      <c r="WTV20" s="300">
        <f t="shared" si="253"/>
        <v>0</v>
      </c>
      <c r="WTW20" s="300">
        <f t="shared" si="253"/>
        <v>0</v>
      </c>
      <c r="WTX20" s="300">
        <f t="shared" si="253"/>
        <v>0</v>
      </c>
      <c r="WTY20" s="300">
        <f t="shared" si="253"/>
        <v>0</v>
      </c>
      <c r="WTZ20" s="300">
        <f t="shared" si="253"/>
        <v>0</v>
      </c>
      <c r="WUA20" s="300">
        <f t="shared" si="253"/>
        <v>0</v>
      </c>
      <c r="WUB20" s="300">
        <f t="shared" si="253"/>
        <v>0</v>
      </c>
      <c r="WUC20" s="300">
        <f t="shared" si="253"/>
        <v>0</v>
      </c>
      <c r="WUD20" s="300">
        <f t="shared" si="253"/>
        <v>0</v>
      </c>
      <c r="WUE20" s="300">
        <f t="shared" si="253"/>
        <v>0</v>
      </c>
      <c r="WUF20" s="300">
        <f t="shared" si="253"/>
        <v>0</v>
      </c>
      <c r="WUG20" s="300">
        <f t="shared" si="253"/>
        <v>0</v>
      </c>
      <c r="WUH20" s="300">
        <f t="shared" si="253"/>
        <v>0</v>
      </c>
      <c r="WUI20" s="300">
        <f t="shared" si="253"/>
        <v>0</v>
      </c>
      <c r="WUJ20" s="300">
        <f t="shared" si="253"/>
        <v>0</v>
      </c>
      <c r="WUK20" s="300">
        <f t="shared" si="253"/>
        <v>0</v>
      </c>
      <c r="WUL20" s="300">
        <f t="shared" si="253"/>
        <v>0</v>
      </c>
      <c r="WUM20" s="300">
        <f t="shared" si="253"/>
        <v>0</v>
      </c>
      <c r="WUN20" s="300">
        <f t="shared" si="253"/>
        <v>0</v>
      </c>
      <c r="WUO20" s="300">
        <f t="shared" si="253"/>
        <v>0</v>
      </c>
      <c r="WUP20" s="300">
        <f t="shared" si="253"/>
        <v>0</v>
      </c>
      <c r="WUQ20" s="300">
        <f t="shared" si="253"/>
        <v>0</v>
      </c>
      <c r="WUR20" s="300">
        <f t="shared" si="253"/>
        <v>0</v>
      </c>
      <c r="WUS20" s="300">
        <f t="shared" si="253"/>
        <v>0</v>
      </c>
      <c r="WUT20" s="300">
        <f t="shared" si="253"/>
        <v>0</v>
      </c>
      <c r="WUU20" s="300">
        <f t="shared" si="253"/>
        <v>0</v>
      </c>
      <c r="WUV20" s="300">
        <f t="shared" si="253"/>
        <v>0</v>
      </c>
      <c r="WUW20" s="300">
        <f t="shared" si="253"/>
        <v>0</v>
      </c>
      <c r="WUX20" s="300">
        <f t="shared" si="253"/>
        <v>0</v>
      </c>
      <c r="WUY20" s="300">
        <f t="shared" si="253"/>
        <v>0</v>
      </c>
      <c r="WUZ20" s="300">
        <f t="shared" si="253"/>
        <v>0</v>
      </c>
      <c r="WVA20" s="300">
        <f t="shared" si="253"/>
        <v>0</v>
      </c>
      <c r="WVB20" s="300">
        <f t="shared" si="253"/>
        <v>0</v>
      </c>
      <c r="WVC20" s="300">
        <f t="shared" si="253"/>
        <v>0</v>
      </c>
      <c r="WVD20" s="300">
        <f t="shared" si="253"/>
        <v>0</v>
      </c>
      <c r="WVE20" s="300">
        <f t="shared" si="253"/>
        <v>0</v>
      </c>
      <c r="WVF20" s="300">
        <f t="shared" si="253"/>
        <v>0</v>
      </c>
      <c r="WVG20" s="300">
        <f t="shared" si="253"/>
        <v>0</v>
      </c>
      <c r="WVH20" s="300">
        <f t="shared" si="253"/>
        <v>0</v>
      </c>
      <c r="WVI20" s="300">
        <f t="shared" si="253"/>
        <v>0</v>
      </c>
      <c r="WVJ20" s="300">
        <f t="shared" si="253"/>
        <v>0</v>
      </c>
      <c r="WVK20" s="300">
        <f t="shared" si="253"/>
        <v>0</v>
      </c>
      <c r="WVL20" s="300">
        <f t="shared" si="253"/>
        <v>0</v>
      </c>
      <c r="WVM20" s="300">
        <f t="shared" si="253"/>
        <v>0</v>
      </c>
      <c r="WVN20" s="300">
        <f t="shared" si="253"/>
        <v>0</v>
      </c>
      <c r="WVO20" s="300">
        <f t="shared" si="253"/>
        <v>0</v>
      </c>
      <c r="WVP20" s="300">
        <f t="shared" si="253"/>
        <v>0</v>
      </c>
      <c r="WVQ20" s="300">
        <f t="shared" si="253"/>
        <v>0</v>
      </c>
      <c r="WVR20" s="300">
        <f t="shared" ref="WVR20:WYC20" si="254" xml:space="preserve"> IF( WVR18 = 1, $F10, 0 )</f>
        <v>0</v>
      </c>
      <c r="WVS20" s="300">
        <f t="shared" si="254"/>
        <v>0</v>
      </c>
      <c r="WVT20" s="300">
        <f t="shared" si="254"/>
        <v>0</v>
      </c>
      <c r="WVU20" s="300">
        <f t="shared" si="254"/>
        <v>0</v>
      </c>
      <c r="WVV20" s="300">
        <f t="shared" si="254"/>
        <v>0</v>
      </c>
      <c r="WVW20" s="300">
        <f t="shared" si="254"/>
        <v>0</v>
      </c>
      <c r="WVX20" s="300">
        <f t="shared" si="254"/>
        <v>0</v>
      </c>
      <c r="WVY20" s="300">
        <f t="shared" si="254"/>
        <v>0</v>
      </c>
      <c r="WVZ20" s="300">
        <f t="shared" si="254"/>
        <v>0</v>
      </c>
      <c r="WWA20" s="300">
        <f t="shared" si="254"/>
        <v>0</v>
      </c>
      <c r="WWB20" s="300">
        <f t="shared" si="254"/>
        <v>0</v>
      </c>
      <c r="WWC20" s="300">
        <f t="shared" si="254"/>
        <v>0</v>
      </c>
      <c r="WWD20" s="300">
        <f t="shared" si="254"/>
        <v>0</v>
      </c>
      <c r="WWE20" s="300">
        <f t="shared" si="254"/>
        <v>0</v>
      </c>
      <c r="WWF20" s="300">
        <f t="shared" si="254"/>
        <v>0</v>
      </c>
      <c r="WWG20" s="300">
        <f t="shared" si="254"/>
        <v>0</v>
      </c>
      <c r="WWH20" s="300">
        <f t="shared" si="254"/>
        <v>0</v>
      </c>
      <c r="WWI20" s="300">
        <f t="shared" si="254"/>
        <v>0</v>
      </c>
      <c r="WWJ20" s="300">
        <f t="shared" si="254"/>
        <v>0</v>
      </c>
      <c r="WWK20" s="300">
        <f t="shared" si="254"/>
        <v>0</v>
      </c>
      <c r="WWL20" s="300">
        <f t="shared" si="254"/>
        <v>0</v>
      </c>
      <c r="WWM20" s="300">
        <f t="shared" si="254"/>
        <v>0</v>
      </c>
      <c r="WWN20" s="300">
        <f t="shared" si="254"/>
        <v>0</v>
      </c>
      <c r="WWO20" s="300">
        <f t="shared" si="254"/>
        <v>0</v>
      </c>
      <c r="WWP20" s="300">
        <f t="shared" si="254"/>
        <v>0</v>
      </c>
      <c r="WWQ20" s="300">
        <f t="shared" si="254"/>
        <v>0</v>
      </c>
      <c r="WWR20" s="300">
        <f t="shared" si="254"/>
        <v>0</v>
      </c>
      <c r="WWS20" s="300">
        <f t="shared" si="254"/>
        <v>0</v>
      </c>
      <c r="WWT20" s="300">
        <f t="shared" si="254"/>
        <v>0</v>
      </c>
      <c r="WWU20" s="300">
        <f t="shared" si="254"/>
        <v>0</v>
      </c>
      <c r="WWV20" s="300">
        <f t="shared" si="254"/>
        <v>0</v>
      </c>
      <c r="WWW20" s="300">
        <f t="shared" si="254"/>
        <v>0</v>
      </c>
      <c r="WWX20" s="300">
        <f t="shared" si="254"/>
        <v>0</v>
      </c>
      <c r="WWY20" s="300">
        <f t="shared" si="254"/>
        <v>0</v>
      </c>
      <c r="WWZ20" s="300">
        <f t="shared" si="254"/>
        <v>0</v>
      </c>
      <c r="WXA20" s="300">
        <f t="shared" si="254"/>
        <v>0</v>
      </c>
      <c r="WXB20" s="300">
        <f t="shared" si="254"/>
        <v>0</v>
      </c>
      <c r="WXC20" s="300">
        <f t="shared" si="254"/>
        <v>0</v>
      </c>
      <c r="WXD20" s="300">
        <f t="shared" si="254"/>
        <v>0</v>
      </c>
      <c r="WXE20" s="300">
        <f t="shared" si="254"/>
        <v>0</v>
      </c>
      <c r="WXF20" s="300">
        <f t="shared" si="254"/>
        <v>0</v>
      </c>
      <c r="WXG20" s="300">
        <f t="shared" si="254"/>
        <v>0</v>
      </c>
      <c r="WXH20" s="300">
        <f t="shared" si="254"/>
        <v>0</v>
      </c>
      <c r="WXI20" s="300">
        <f t="shared" si="254"/>
        <v>0</v>
      </c>
      <c r="WXJ20" s="300">
        <f t="shared" si="254"/>
        <v>0</v>
      </c>
      <c r="WXK20" s="300">
        <f t="shared" si="254"/>
        <v>0</v>
      </c>
      <c r="WXL20" s="300">
        <f t="shared" si="254"/>
        <v>0</v>
      </c>
      <c r="WXM20" s="300">
        <f t="shared" si="254"/>
        <v>0</v>
      </c>
      <c r="WXN20" s="300">
        <f t="shared" si="254"/>
        <v>0</v>
      </c>
      <c r="WXO20" s="300">
        <f t="shared" si="254"/>
        <v>0</v>
      </c>
      <c r="WXP20" s="300">
        <f t="shared" si="254"/>
        <v>0</v>
      </c>
      <c r="WXQ20" s="300">
        <f t="shared" si="254"/>
        <v>0</v>
      </c>
      <c r="WXR20" s="300">
        <f t="shared" si="254"/>
        <v>0</v>
      </c>
      <c r="WXS20" s="300">
        <f t="shared" si="254"/>
        <v>0</v>
      </c>
      <c r="WXT20" s="300">
        <f t="shared" si="254"/>
        <v>0</v>
      </c>
      <c r="WXU20" s="300">
        <f t="shared" si="254"/>
        <v>0</v>
      </c>
      <c r="WXV20" s="300">
        <f t="shared" si="254"/>
        <v>0</v>
      </c>
      <c r="WXW20" s="300">
        <f t="shared" si="254"/>
        <v>0</v>
      </c>
      <c r="WXX20" s="300">
        <f t="shared" si="254"/>
        <v>0</v>
      </c>
      <c r="WXY20" s="300">
        <f t="shared" si="254"/>
        <v>0</v>
      </c>
      <c r="WXZ20" s="300">
        <f t="shared" si="254"/>
        <v>0</v>
      </c>
      <c r="WYA20" s="300">
        <f t="shared" si="254"/>
        <v>0</v>
      </c>
      <c r="WYB20" s="300">
        <f t="shared" si="254"/>
        <v>0</v>
      </c>
      <c r="WYC20" s="300">
        <f t="shared" si="254"/>
        <v>0</v>
      </c>
      <c r="WYD20" s="300">
        <f t="shared" ref="WYD20:XAO20" si="255" xml:space="preserve"> IF( WYD18 = 1, $F10, 0 )</f>
        <v>0</v>
      </c>
      <c r="WYE20" s="300">
        <f t="shared" si="255"/>
        <v>0</v>
      </c>
      <c r="WYF20" s="300">
        <f t="shared" si="255"/>
        <v>0</v>
      </c>
      <c r="WYG20" s="300">
        <f t="shared" si="255"/>
        <v>0</v>
      </c>
      <c r="WYH20" s="300">
        <f t="shared" si="255"/>
        <v>0</v>
      </c>
      <c r="WYI20" s="300">
        <f t="shared" si="255"/>
        <v>0</v>
      </c>
      <c r="WYJ20" s="300">
        <f t="shared" si="255"/>
        <v>0</v>
      </c>
      <c r="WYK20" s="300">
        <f t="shared" si="255"/>
        <v>0</v>
      </c>
      <c r="WYL20" s="300">
        <f t="shared" si="255"/>
        <v>0</v>
      </c>
      <c r="WYM20" s="300">
        <f t="shared" si="255"/>
        <v>0</v>
      </c>
      <c r="WYN20" s="300">
        <f t="shared" si="255"/>
        <v>0</v>
      </c>
      <c r="WYO20" s="300">
        <f t="shared" si="255"/>
        <v>0</v>
      </c>
      <c r="WYP20" s="300">
        <f t="shared" si="255"/>
        <v>0</v>
      </c>
      <c r="WYQ20" s="300">
        <f t="shared" si="255"/>
        <v>0</v>
      </c>
      <c r="WYR20" s="300">
        <f t="shared" si="255"/>
        <v>0</v>
      </c>
      <c r="WYS20" s="300">
        <f t="shared" si="255"/>
        <v>0</v>
      </c>
      <c r="WYT20" s="300">
        <f t="shared" si="255"/>
        <v>0</v>
      </c>
      <c r="WYU20" s="300">
        <f t="shared" si="255"/>
        <v>0</v>
      </c>
      <c r="WYV20" s="300">
        <f t="shared" si="255"/>
        <v>0</v>
      </c>
      <c r="WYW20" s="300">
        <f t="shared" si="255"/>
        <v>0</v>
      </c>
      <c r="WYX20" s="300">
        <f t="shared" si="255"/>
        <v>0</v>
      </c>
      <c r="WYY20" s="300">
        <f t="shared" si="255"/>
        <v>0</v>
      </c>
      <c r="WYZ20" s="300">
        <f t="shared" si="255"/>
        <v>0</v>
      </c>
      <c r="WZA20" s="300">
        <f t="shared" si="255"/>
        <v>0</v>
      </c>
      <c r="WZB20" s="300">
        <f t="shared" si="255"/>
        <v>0</v>
      </c>
      <c r="WZC20" s="300">
        <f t="shared" si="255"/>
        <v>0</v>
      </c>
      <c r="WZD20" s="300">
        <f t="shared" si="255"/>
        <v>0</v>
      </c>
      <c r="WZE20" s="300">
        <f t="shared" si="255"/>
        <v>0</v>
      </c>
      <c r="WZF20" s="300">
        <f t="shared" si="255"/>
        <v>0</v>
      </c>
      <c r="WZG20" s="300">
        <f t="shared" si="255"/>
        <v>0</v>
      </c>
      <c r="WZH20" s="300">
        <f t="shared" si="255"/>
        <v>0</v>
      </c>
      <c r="WZI20" s="300">
        <f t="shared" si="255"/>
        <v>0</v>
      </c>
      <c r="WZJ20" s="300">
        <f t="shared" si="255"/>
        <v>0</v>
      </c>
      <c r="WZK20" s="300">
        <f t="shared" si="255"/>
        <v>0</v>
      </c>
      <c r="WZL20" s="300">
        <f t="shared" si="255"/>
        <v>0</v>
      </c>
      <c r="WZM20" s="300">
        <f t="shared" si="255"/>
        <v>0</v>
      </c>
      <c r="WZN20" s="300">
        <f t="shared" si="255"/>
        <v>0</v>
      </c>
      <c r="WZO20" s="300">
        <f t="shared" si="255"/>
        <v>0</v>
      </c>
      <c r="WZP20" s="300">
        <f t="shared" si="255"/>
        <v>0</v>
      </c>
      <c r="WZQ20" s="300">
        <f t="shared" si="255"/>
        <v>0</v>
      </c>
      <c r="WZR20" s="300">
        <f t="shared" si="255"/>
        <v>0</v>
      </c>
      <c r="WZS20" s="300">
        <f t="shared" si="255"/>
        <v>0</v>
      </c>
      <c r="WZT20" s="300">
        <f t="shared" si="255"/>
        <v>0</v>
      </c>
      <c r="WZU20" s="300">
        <f t="shared" si="255"/>
        <v>0</v>
      </c>
      <c r="WZV20" s="300">
        <f t="shared" si="255"/>
        <v>0</v>
      </c>
      <c r="WZW20" s="300">
        <f t="shared" si="255"/>
        <v>0</v>
      </c>
      <c r="WZX20" s="300">
        <f t="shared" si="255"/>
        <v>0</v>
      </c>
      <c r="WZY20" s="300">
        <f t="shared" si="255"/>
        <v>0</v>
      </c>
      <c r="WZZ20" s="300">
        <f t="shared" si="255"/>
        <v>0</v>
      </c>
      <c r="XAA20" s="300">
        <f t="shared" si="255"/>
        <v>0</v>
      </c>
      <c r="XAB20" s="300">
        <f t="shared" si="255"/>
        <v>0</v>
      </c>
      <c r="XAC20" s="300">
        <f t="shared" si="255"/>
        <v>0</v>
      </c>
      <c r="XAD20" s="300">
        <f t="shared" si="255"/>
        <v>0</v>
      </c>
      <c r="XAE20" s="300">
        <f t="shared" si="255"/>
        <v>0</v>
      </c>
      <c r="XAF20" s="300">
        <f t="shared" si="255"/>
        <v>0</v>
      </c>
      <c r="XAG20" s="300">
        <f t="shared" si="255"/>
        <v>0</v>
      </c>
      <c r="XAH20" s="300">
        <f t="shared" si="255"/>
        <v>0</v>
      </c>
      <c r="XAI20" s="300">
        <f t="shared" si="255"/>
        <v>0</v>
      </c>
      <c r="XAJ20" s="300">
        <f t="shared" si="255"/>
        <v>0</v>
      </c>
      <c r="XAK20" s="300">
        <f t="shared" si="255"/>
        <v>0</v>
      </c>
      <c r="XAL20" s="300">
        <f t="shared" si="255"/>
        <v>0</v>
      </c>
      <c r="XAM20" s="300">
        <f t="shared" si="255"/>
        <v>0</v>
      </c>
      <c r="XAN20" s="300">
        <f t="shared" si="255"/>
        <v>0</v>
      </c>
      <c r="XAO20" s="300">
        <f t="shared" si="255"/>
        <v>0</v>
      </c>
      <c r="XAP20" s="300">
        <f t="shared" ref="XAP20:XDA20" si="256" xml:space="preserve"> IF( XAP18 = 1, $F10, 0 )</f>
        <v>0</v>
      </c>
      <c r="XAQ20" s="300">
        <f t="shared" si="256"/>
        <v>0</v>
      </c>
      <c r="XAR20" s="300">
        <f t="shared" si="256"/>
        <v>0</v>
      </c>
      <c r="XAS20" s="300">
        <f t="shared" si="256"/>
        <v>0</v>
      </c>
      <c r="XAT20" s="300">
        <f t="shared" si="256"/>
        <v>0</v>
      </c>
      <c r="XAU20" s="300">
        <f t="shared" si="256"/>
        <v>0</v>
      </c>
      <c r="XAV20" s="300">
        <f t="shared" si="256"/>
        <v>0</v>
      </c>
      <c r="XAW20" s="300">
        <f t="shared" si="256"/>
        <v>0</v>
      </c>
      <c r="XAX20" s="300">
        <f t="shared" si="256"/>
        <v>0</v>
      </c>
      <c r="XAY20" s="300">
        <f t="shared" si="256"/>
        <v>0</v>
      </c>
      <c r="XAZ20" s="300">
        <f t="shared" si="256"/>
        <v>0</v>
      </c>
      <c r="XBA20" s="300">
        <f t="shared" si="256"/>
        <v>0</v>
      </c>
      <c r="XBB20" s="300">
        <f t="shared" si="256"/>
        <v>0</v>
      </c>
      <c r="XBC20" s="300">
        <f t="shared" si="256"/>
        <v>0</v>
      </c>
      <c r="XBD20" s="300">
        <f t="shared" si="256"/>
        <v>0</v>
      </c>
      <c r="XBE20" s="300">
        <f t="shared" si="256"/>
        <v>0</v>
      </c>
      <c r="XBF20" s="300">
        <f t="shared" si="256"/>
        <v>0</v>
      </c>
      <c r="XBG20" s="300">
        <f t="shared" si="256"/>
        <v>0</v>
      </c>
      <c r="XBH20" s="300">
        <f t="shared" si="256"/>
        <v>0</v>
      </c>
      <c r="XBI20" s="300">
        <f t="shared" si="256"/>
        <v>0</v>
      </c>
      <c r="XBJ20" s="300">
        <f t="shared" si="256"/>
        <v>0</v>
      </c>
      <c r="XBK20" s="300">
        <f t="shared" si="256"/>
        <v>0</v>
      </c>
      <c r="XBL20" s="300">
        <f t="shared" si="256"/>
        <v>0</v>
      </c>
      <c r="XBM20" s="300">
        <f t="shared" si="256"/>
        <v>0</v>
      </c>
      <c r="XBN20" s="300">
        <f t="shared" si="256"/>
        <v>0</v>
      </c>
      <c r="XBO20" s="300">
        <f t="shared" si="256"/>
        <v>0</v>
      </c>
      <c r="XBP20" s="300">
        <f t="shared" si="256"/>
        <v>0</v>
      </c>
      <c r="XBQ20" s="300">
        <f t="shared" si="256"/>
        <v>0</v>
      </c>
      <c r="XBR20" s="300">
        <f t="shared" si="256"/>
        <v>0</v>
      </c>
      <c r="XBS20" s="300">
        <f t="shared" si="256"/>
        <v>0</v>
      </c>
      <c r="XBT20" s="300">
        <f t="shared" si="256"/>
        <v>0</v>
      </c>
      <c r="XBU20" s="300">
        <f t="shared" si="256"/>
        <v>0</v>
      </c>
      <c r="XBV20" s="300">
        <f t="shared" si="256"/>
        <v>0</v>
      </c>
      <c r="XBW20" s="300">
        <f t="shared" si="256"/>
        <v>0</v>
      </c>
      <c r="XBX20" s="300">
        <f t="shared" si="256"/>
        <v>0</v>
      </c>
      <c r="XBY20" s="300">
        <f t="shared" si="256"/>
        <v>0</v>
      </c>
      <c r="XBZ20" s="300">
        <f t="shared" si="256"/>
        <v>0</v>
      </c>
      <c r="XCA20" s="300">
        <f t="shared" si="256"/>
        <v>0</v>
      </c>
      <c r="XCB20" s="300">
        <f t="shared" si="256"/>
        <v>0</v>
      </c>
      <c r="XCC20" s="300">
        <f t="shared" si="256"/>
        <v>0</v>
      </c>
      <c r="XCD20" s="300">
        <f t="shared" si="256"/>
        <v>0</v>
      </c>
      <c r="XCE20" s="300">
        <f t="shared" si="256"/>
        <v>0</v>
      </c>
      <c r="XCF20" s="300">
        <f t="shared" si="256"/>
        <v>0</v>
      </c>
      <c r="XCG20" s="300">
        <f t="shared" si="256"/>
        <v>0</v>
      </c>
      <c r="XCH20" s="300">
        <f t="shared" si="256"/>
        <v>0</v>
      </c>
      <c r="XCI20" s="300">
        <f t="shared" si="256"/>
        <v>0</v>
      </c>
      <c r="XCJ20" s="300">
        <f t="shared" si="256"/>
        <v>0</v>
      </c>
      <c r="XCK20" s="300">
        <f t="shared" si="256"/>
        <v>0</v>
      </c>
      <c r="XCL20" s="300">
        <f t="shared" si="256"/>
        <v>0</v>
      </c>
      <c r="XCM20" s="300">
        <f t="shared" si="256"/>
        <v>0</v>
      </c>
      <c r="XCN20" s="300">
        <f t="shared" si="256"/>
        <v>0</v>
      </c>
      <c r="XCO20" s="300">
        <f t="shared" si="256"/>
        <v>0</v>
      </c>
      <c r="XCP20" s="300">
        <f t="shared" si="256"/>
        <v>0</v>
      </c>
      <c r="XCQ20" s="300">
        <f t="shared" si="256"/>
        <v>0</v>
      </c>
      <c r="XCR20" s="300">
        <f t="shared" si="256"/>
        <v>0</v>
      </c>
      <c r="XCS20" s="300">
        <f t="shared" si="256"/>
        <v>0</v>
      </c>
      <c r="XCT20" s="300">
        <f t="shared" si="256"/>
        <v>0</v>
      </c>
      <c r="XCU20" s="300">
        <f t="shared" si="256"/>
        <v>0</v>
      </c>
      <c r="XCV20" s="300">
        <f t="shared" si="256"/>
        <v>0</v>
      </c>
      <c r="XCW20" s="300">
        <f t="shared" si="256"/>
        <v>0</v>
      </c>
      <c r="XCX20" s="300">
        <f t="shared" si="256"/>
        <v>0</v>
      </c>
      <c r="XCY20" s="300">
        <f t="shared" si="256"/>
        <v>0</v>
      </c>
      <c r="XCZ20" s="300">
        <f t="shared" si="256"/>
        <v>0</v>
      </c>
      <c r="XDA20" s="300">
        <f t="shared" si="256"/>
        <v>0</v>
      </c>
      <c r="XDB20" s="300">
        <f t="shared" ref="XDB20:XFD20" si="257" xml:space="preserve"> IF( XDB18 = 1, $F10, 0 )</f>
        <v>0</v>
      </c>
      <c r="XDC20" s="300">
        <f t="shared" si="257"/>
        <v>0</v>
      </c>
      <c r="XDD20" s="300">
        <f t="shared" si="257"/>
        <v>0</v>
      </c>
      <c r="XDE20" s="300">
        <f t="shared" si="257"/>
        <v>0</v>
      </c>
      <c r="XDF20" s="300">
        <f t="shared" si="257"/>
        <v>0</v>
      </c>
      <c r="XDG20" s="300">
        <f t="shared" si="257"/>
        <v>0</v>
      </c>
      <c r="XDH20" s="300">
        <f t="shared" si="257"/>
        <v>0</v>
      </c>
      <c r="XDI20" s="300">
        <f t="shared" si="257"/>
        <v>0</v>
      </c>
      <c r="XDJ20" s="300">
        <f t="shared" si="257"/>
        <v>0</v>
      </c>
      <c r="XDK20" s="300">
        <f t="shared" si="257"/>
        <v>0</v>
      </c>
      <c r="XDL20" s="300">
        <f t="shared" si="257"/>
        <v>0</v>
      </c>
      <c r="XDM20" s="300">
        <f t="shared" si="257"/>
        <v>0</v>
      </c>
      <c r="XDN20" s="300">
        <f t="shared" si="257"/>
        <v>0</v>
      </c>
      <c r="XDO20" s="300">
        <f t="shared" si="257"/>
        <v>0</v>
      </c>
      <c r="XDP20" s="300">
        <f t="shared" si="257"/>
        <v>0</v>
      </c>
      <c r="XDQ20" s="300">
        <f t="shared" si="257"/>
        <v>0</v>
      </c>
      <c r="XDR20" s="300">
        <f t="shared" si="257"/>
        <v>0</v>
      </c>
      <c r="XDS20" s="300">
        <f t="shared" si="257"/>
        <v>0</v>
      </c>
      <c r="XDT20" s="300">
        <f t="shared" si="257"/>
        <v>0</v>
      </c>
      <c r="XDU20" s="300">
        <f t="shared" si="257"/>
        <v>0</v>
      </c>
      <c r="XDV20" s="300">
        <f t="shared" si="257"/>
        <v>0</v>
      </c>
      <c r="XDW20" s="300">
        <f t="shared" si="257"/>
        <v>0</v>
      </c>
      <c r="XDX20" s="300">
        <f t="shared" si="257"/>
        <v>0</v>
      </c>
      <c r="XDY20" s="300">
        <f t="shared" si="257"/>
        <v>0</v>
      </c>
      <c r="XDZ20" s="300">
        <f t="shared" si="257"/>
        <v>0</v>
      </c>
      <c r="XEA20" s="300">
        <f t="shared" si="257"/>
        <v>0</v>
      </c>
      <c r="XEB20" s="300">
        <f t="shared" si="257"/>
        <v>0</v>
      </c>
      <c r="XEC20" s="300">
        <f t="shared" si="257"/>
        <v>0</v>
      </c>
      <c r="XED20" s="300">
        <f t="shared" si="257"/>
        <v>0</v>
      </c>
      <c r="XEE20" s="300">
        <f t="shared" si="257"/>
        <v>0</v>
      </c>
      <c r="XEF20" s="300">
        <f t="shared" si="257"/>
        <v>0</v>
      </c>
      <c r="XEG20" s="300">
        <f t="shared" si="257"/>
        <v>0</v>
      </c>
      <c r="XEH20" s="300">
        <f t="shared" si="257"/>
        <v>0</v>
      </c>
      <c r="XEI20" s="300">
        <f t="shared" si="257"/>
        <v>0</v>
      </c>
      <c r="XEJ20" s="300">
        <f t="shared" si="257"/>
        <v>0</v>
      </c>
      <c r="XEK20" s="300">
        <f t="shared" si="257"/>
        <v>0</v>
      </c>
      <c r="XEL20" s="300">
        <f t="shared" si="257"/>
        <v>0</v>
      </c>
      <c r="XEM20" s="300">
        <f t="shared" si="257"/>
        <v>0</v>
      </c>
      <c r="XEN20" s="300">
        <f t="shared" si="257"/>
        <v>0</v>
      </c>
      <c r="XEO20" s="300">
        <f t="shared" si="257"/>
        <v>0</v>
      </c>
      <c r="XEP20" s="300">
        <f t="shared" si="257"/>
        <v>0</v>
      </c>
      <c r="XEQ20" s="300">
        <f t="shared" si="257"/>
        <v>0</v>
      </c>
      <c r="XER20" s="300">
        <f t="shared" si="257"/>
        <v>0</v>
      </c>
      <c r="XES20" s="300">
        <f t="shared" si="257"/>
        <v>0</v>
      </c>
      <c r="XET20" s="300">
        <f t="shared" si="257"/>
        <v>0</v>
      </c>
      <c r="XEU20" s="300">
        <f t="shared" si="257"/>
        <v>0</v>
      </c>
      <c r="XEV20" s="300">
        <f t="shared" si="257"/>
        <v>0</v>
      </c>
      <c r="XEW20" s="300">
        <f t="shared" si="257"/>
        <v>0</v>
      </c>
      <c r="XEX20" s="300">
        <f t="shared" si="257"/>
        <v>0</v>
      </c>
      <c r="XEY20" s="300">
        <f t="shared" si="257"/>
        <v>0</v>
      </c>
      <c r="XEZ20" s="300">
        <f t="shared" si="257"/>
        <v>0</v>
      </c>
      <c r="XFA20" s="300">
        <f t="shared" si="257"/>
        <v>0</v>
      </c>
      <c r="XFB20" s="300">
        <f t="shared" si="257"/>
        <v>0</v>
      </c>
      <c r="XFC20" s="300">
        <f t="shared" si="257"/>
        <v>0</v>
      </c>
      <c r="XFD20" s="300">
        <f t="shared" si="257"/>
        <v>0</v>
      </c>
    </row>
    <row r="21" spans="1:16384" x14ac:dyDescent="0.2">
      <c r="A21" s="158"/>
      <c r="B21" s="159"/>
      <c r="C21" s="160"/>
      <c r="D21" s="157"/>
      <c r="E21" s="157"/>
      <c r="F21" s="157"/>
      <c r="G21" s="157"/>
      <c r="H21" s="157"/>
      <c r="I21" s="157"/>
      <c r="J21" s="157"/>
      <c r="K21" s="157"/>
      <c r="L21" s="157"/>
      <c r="M21" s="157"/>
      <c r="N21" s="157"/>
      <c r="O21" s="157"/>
      <c r="P21" s="157"/>
      <c r="Q21" s="157"/>
      <c r="R21" s="157"/>
      <c r="S21" s="157"/>
      <c r="T21" s="157"/>
    </row>
    <row r="22" spans="1:16384" s="213" customFormat="1" ht="13.5" x14ac:dyDescent="0.25">
      <c r="A22" s="213" t="s">
        <v>702</v>
      </c>
    </row>
    <row r="23" spans="1:16384" x14ac:dyDescent="0.2">
      <c r="B23" s="99"/>
      <c r="E23" s="93"/>
    </row>
    <row r="24" spans="1:16384" s="157" customFormat="1" x14ac:dyDescent="0.2">
      <c r="A24" s="158"/>
      <c r="B24" s="159"/>
      <c r="E24" s="304" t="str">
        <f xml:space="preserve"> InpActive!E$113</f>
        <v>Allowed revenue starting point in FD - wastewater network plus</v>
      </c>
      <c r="F24" s="304">
        <f xml:space="preserve"> InpActive!F$113</f>
        <v>0</v>
      </c>
      <c r="G24" s="304" t="str">
        <f xml:space="preserve"> InpActive!G$113</f>
        <v>£m (nominal)</v>
      </c>
      <c r="H24" s="304">
        <f xml:space="preserve"> InpActive!H$113</f>
        <v>0</v>
      </c>
      <c r="I24" s="304">
        <f xml:space="preserve"> InpActive!I$113</f>
        <v>0</v>
      </c>
      <c r="J24" s="304">
        <f xml:space="preserve"> InpActive!J$113</f>
        <v>0</v>
      </c>
      <c r="K24" s="304">
        <f xml:space="preserve"> InpActive!K$113</f>
        <v>0</v>
      </c>
      <c r="L24" s="304">
        <f xml:space="preserve"> InpActive!L$113</f>
        <v>0</v>
      </c>
      <c r="M24" s="304">
        <f xml:space="preserve"> InpActive!M$113</f>
        <v>0</v>
      </c>
      <c r="N24" s="304">
        <f xml:space="preserve"> InpActive!N$113</f>
        <v>0</v>
      </c>
      <c r="O24" s="304">
        <f xml:space="preserve"> InpActive!O$113</f>
        <v>0</v>
      </c>
      <c r="P24" s="304">
        <f xml:space="preserve"> InpActive!P$113</f>
        <v>0</v>
      </c>
      <c r="Q24" s="304">
        <f xml:space="preserve"> InpActive!Q$113</f>
        <v>0</v>
      </c>
      <c r="R24" s="304">
        <f xml:space="preserve"> InpActive!R$113</f>
        <v>0</v>
      </c>
      <c r="S24" s="304">
        <f xml:space="preserve"> InpActive!S$113</f>
        <v>0</v>
      </c>
      <c r="T24" s="304">
        <f xml:space="preserve"> InpActive!T$113</f>
        <v>0</v>
      </c>
    </row>
    <row r="25" spans="1:16384" s="157" customFormat="1" x14ac:dyDescent="0.2">
      <c r="A25" s="158"/>
      <c r="B25" s="159"/>
      <c r="E25" s="157" t="str">
        <f>E24</f>
        <v>Allowed revenue starting point in FD - wastewater network plus</v>
      </c>
      <c r="H25" s="157">
        <f xml:space="preserve"> SUM( J24:T24 )</f>
        <v>0</v>
      </c>
      <c r="I25" s="163"/>
      <c r="J25" s="163"/>
      <c r="K25" s="163"/>
      <c r="L25" s="163"/>
      <c r="M25" s="163"/>
      <c r="N25" s="163"/>
      <c r="O25" s="163"/>
      <c r="P25" s="163"/>
      <c r="Q25" s="163"/>
      <c r="R25" s="163"/>
      <c r="S25" s="163"/>
      <c r="T25" s="163"/>
    </row>
    <row r="26" spans="1:16384" s="173" customFormat="1" x14ac:dyDescent="0.2">
      <c r="A26" s="207"/>
      <c r="B26" s="208"/>
      <c r="C26" s="209"/>
      <c r="E26" s="174" t="str">
        <f xml:space="preserve"> Time!E$45</f>
        <v>1st Forecast Period Flag</v>
      </c>
      <c r="F26" s="172">
        <f xml:space="preserve"> Time!F$45</f>
        <v>0</v>
      </c>
      <c r="G26" s="172" t="str">
        <f xml:space="preserve"> Time!G$45</f>
        <v>flag</v>
      </c>
      <c r="H26" s="172">
        <f xml:space="preserve"> Time!H$45</f>
        <v>1</v>
      </c>
      <c r="I26" s="172">
        <f xml:space="preserve"> Time!I$45</f>
        <v>0</v>
      </c>
      <c r="J26" s="172">
        <f xml:space="preserve"> Time!J$45</f>
        <v>0</v>
      </c>
      <c r="K26" s="172">
        <f xml:space="preserve"> Time!K$45</f>
        <v>0</v>
      </c>
      <c r="L26" s="172">
        <f xml:space="preserve"> Time!L$45</f>
        <v>0</v>
      </c>
      <c r="M26" s="172">
        <f xml:space="preserve"> Time!M$45</f>
        <v>0</v>
      </c>
      <c r="N26" s="172">
        <f xml:space="preserve"> Time!N$45</f>
        <v>0</v>
      </c>
      <c r="O26" s="172">
        <f xml:space="preserve"> Time!O$45</f>
        <v>1</v>
      </c>
      <c r="P26" s="172">
        <f xml:space="preserve"> Time!P$45</f>
        <v>0</v>
      </c>
      <c r="Q26" s="172">
        <f xml:space="preserve"> Time!Q$45</f>
        <v>0</v>
      </c>
      <c r="R26" s="172">
        <f xml:space="preserve"> Time!R$45</f>
        <v>0</v>
      </c>
      <c r="S26" s="172">
        <f xml:space="preserve"> Time!S$45</f>
        <v>0</v>
      </c>
      <c r="T26" s="172">
        <f xml:space="preserve"> Time!T$45</f>
        <v>0</v>
      </c>
    </row>
    <row r="27" spans="1:16384" s="90" customFormat="1" x14ac:dyDescent="0.2">
      <c r="A27" s="98"/>
      <c r="B27" s="99"/>
      <c r="C27" s="100"/>
      <c r="E27" s="325" t="str">
        <f xml:space="preserve"> InpActive!E$114</f>
        <v>K factors (last determined) - wastewater network plus</v>
      </c>
      <c r="F27" s="325">
        <f xml:space="preserve"> InpActive!F$114</f>
        <v>0</v>
      </c>
      <c r="G27" s="325" t="str">
        <f xml:space="preserve"> InpActive!G$114</f>
        <v>Number</v>
      </c>
      <c r="H27" s="325">
        <f xml:space="preserve"> InpActive!H$114</f>
        <v>0</v>
      </c>
      <c r="I27" s="325">
        <f xml:space="preserve"> InpActive!I$114</f>
        <v>0</v>
      </c>
      <c r="J27" s="304">
        <f xml:space="preserve"> InpActive!J$114</f>
        <v>0</v>
      </c>
      <c r="K27" s="304">
        <f xml:space="preserve"> InpActive!K$114</f>
        <v>0</v>
      </c>
      <c r="L27" s="304">
        <f xml:space="preserve"> InpActive!L$114</f>
        <v>0</v>
      </c>
      <c r="M27" s="304">
        <f xml:space="preserve"> InpActive!M$114</f>
        <v>0</v>
      </c>
      <c r="N27" s="304">
        <f xml:space="preserve"> InpActive!N$114</f>
        <v>0</v>
      </c>
      <c r="O27" s="304">
        <f xml:space="preserve"> InpActive!O$114</f>
        <v>0</v>
      </c>
      <c r="P27" s="304">
        <f xml:space="preserve"> InpActive!P$114</f>
        <v>0</v>
      </c>
      <c r="Q27" s="304">
        <f xml:space="preserve"> InpActive!Q$114</f>
        <v>0</v>
      </c>
      <c r="R27" s="304">
        <f xml:space="preserve"> InpActive!R$114</f>
        <v>0</v>
      </c>
      <c r="S27" s="304">
        <f xml:space="preserve"> InpActive!S$114</f>
        <v>0</v>
      </c>
      <c r="T27" s="304">
        <f xml:space="preserve"> InpActive!T$114</f>
        <v>0</v>
      </c>
    </row>
    <row r="28" spans="1:16384" x14ac:dyDescent="0.2">
      <c r="B28" s="99"/>
      <c r="E28" s="97" t="s">
        <v>703</v>
      </c>
      <c r="F28" s="97"/>
      <c r="G28" s="97" t="s">
        <v>554</v>
      </c>
      <c r="H28" s="97"/>
      <c r="I28" s="97"/>
      <c r="J28" s="97">
        <f>J27/100</f>
        <v>0</v>
      </c>
      <c r="K28" s="97">
        <f t="shared" ref="K28:T28" si="258">K27/100</f>
        <v>0</v>
      </c>
      <c r="L28" s="97">
        <f t="shared" si="258"/>
        <v>0</v>
      </c>
      <c r="M28" s="97">
        <f t="shared" si="258"/>
        <v>0</v>
      </c>
      <c r="N28" s="97">
        <f t="shared" si="258"/>
        <v>0</v>
      </c>
      <c r="O28" s="97">
        <f t="shared" si="258"/>
        <v>0</v>
      </c>
      <c r="P28" s="97">
        <f t="shared" si="258"/>
        <v>0</v>
      </c>
      <c r="Q28" s="97">
        <f t="shared" si="258"/>
        <v>0</v>
      </c>
      <c r="R28" s="97">
        <f t="shared" si="258"/>
        <v>0</v>
      </c>
      <c r="S28" s="97">
        <f t="shared" si="258"/>
        <v>0</v>
      </c>
      <c r="T28" s="97">
        <f t="shared" si="258"/>
        <v>0</v>
      </c>
    </row>
    <row r="29" spans="1:16384" s="154" customFormat="1" x14ac:dyDescent="0.2">
      <c r="A29" s="205"/>
      <c r="B29" s="206"/>
      <c r="E29" s="307" t="str">
        <f xml:space="preserve"> Index!E$12</f>
        <v>November CPIH annual inflation figures</v>
      </c>
      <c r="F29" s="307">
        <f xml:space="preserve"> Index!F$12</f>
        <v>0</v>
      </c>
      <c r="G29" s="307" t="str">
        <f xml:space="preserve"> Index!G$12</f>
        <v>Percentage</v>
      </c>
      <c r="H29" s="307">
        <f xml:space="preserve"> Index!H$12</f>
        <v>0</v>
      </c>
      <c r="I29" s="307">
        <f xml:space="preserve"> Index!I$12</f>
        <v>0</v>
      </c>
      <c r="J29" s="307">
        <f xml:space="preserve"> Index!J$12</f>
        <v>0</v>
      </c>
      <c r="K29" s="307">
        <f xml:space="preserve"> Index!K$12</f>
        <v>0</v>
      </c>
      <c r="L29" s="307">
        <f xml:space="preserve"> Index!L$12</f>
        <v>1.4955134596211339E-2</v>
      </c>
      <c r="M29" s="307">
        <f xml:space="preserve"> Index!M$12</f>
        <v>2.8487229862475427E-2</v>
      </c>
      <c r="N29" s="307">
        <f xml:space="preserve"> Index!N$12</f>
        <v>2.1012416427889313E-2</v>
      </c>
      <c r="O29" s="307">
        <f xml:space="preserve"> Index!O$12</f>
        <v>1.4967259120673537E-2</v>
      </c>
      <c r="P29" s="307">
        <f xml:space="preserve"> Index!P$12</f>
        <v>5.5299539170505785E-3</v>
      </c>
      <c r="Q29" s="307">
        <f xml:space="preserve"> Index!Q$12</f>
        <v>4.5829514207149424E-2</v>
      </c>
      <c r="R29" s="307">
        <f xml:space="preserve"> Index!R$12</f>
        <v>9.3777388255915861E-2</v>
      </c>
      <c r="S29" s="307">
        <f xml:space="preserve"> Index!S$12</f>
        <v>4.1666666666666741E-2</v>
      </c>
      <c r="T29" s="307">
        <f xml:space="preserve"> Index!T$12</f>
        <v>2.4999999999999911E-2</v>
      </c>
    </row>
    <row r="30" spans="1:16384" s="157" customFormat="1" x14ac:dyDescent="0.2">
      <c r="A30" s="158"/>
      <c r="B30" s="159"/>
      <c r="E30" s="157" t="s">
        <v>704</v>
      </c>
      <c r="G30" s="157" t="s">
        <v>571</v>
      </c>
      <c r="H30" s="157">
        <f xml:space="preserve"> SUM( J30:T30 )</f>
        <v>0</v>
      </c>
      <c r="J30" s="157">
        <f t="shared" ref="J30:T30" si="259" xml:space="preserve"> IF(J26=1, $H25 * (1+J29+J28), I30 *  (1+J29+J28))</f>
        <v>0</v>
      </c>
      <c r="K30" s="157">
        <f t="shared" si="259"/>
        <v>0</v>
      </c>
      <c r="L30" s="157">
        <f t="shared" si="259"/>
        <v>0</v>
      </c>
      <c r="M30" s="157">
        <f t="shared" si="259"/>
        <v>0</v>
      </c>
      <c r="N30" s="157">
        <f t="shared" si="259"/>
        <v>0</v>
      </c>
      <c r="O30" s="157">
        <f t="shared" si="259"/>
        <v>0</v>
      </c>
      <c r="P30" s="157">
        <f t="shared" si="259"/>
        <v>0</v>
      </c>
      <c r="Q30" s="157">
        <f t="shared" si="259"/>
        <v>0</v>
      </c>
      <c r="R30" s="157">
        <f t="shared" si="259"/>
        <v>0</v>
      </c>
      <c r="S30" s="157">
        <f t="shared" si="259"/>
        <v>0</v>
      </c>
      <c r="T30" s="157">
        <f t="shared" si="259"/>
        <v>0</v>
      </c>
    </row>
    <row r="31" spans="1:16384" x14ac:dyDescent="0.2">
      <c r="B31" s="99"/>
      <c r="E31" s="93"/>
    </row>
    <row r="32" spans="1:16384" s="157" customFormat="1" x14ac:dyDescent="0.2">
      <c r="A32" s="158"/>
      <c r="B32" s="159" t="s">
        <v>705</v>
      </c>
      <c r="C32" s="160"/>
    </row>
    <row r="33" spans="1:20" s="157" customFormat="1" x14ac:dyDescent="0.2">
      <c r="A33" s="158"/>
      <c r="B33" s="159"/>
      <c r="E33" s="157" t="str">
        <f xml:space="preserve"> E$20</f>
        <v>Payments after abatements and deferrals and other bespoke adjustments - wastewater network plus</v>
      </c>
      <c r="F33" s="157">
        <f t="shared" ref="F33:T33" si="260" xml:space="preserve"> F$20</f>
        <v>0</v>
      </c>
      <c r="G33" s="157" t="str">
        <f t="shared" si="260"/>
        <v>£m (2017-18 FYA CPIH prices)</v>
      </c>
      <c r="H33" s="157">
        <f t="shared" si="260"/>
        <v>0</v>
      </c>
      <c r="I33" s="157">
        <f t="shared" si="260"/>
        <v>0</v>
      </c>
      <c r="J33" s="157">
        <f t="shared" si="260"/>
        <v>0</v>
      </c>
      <c r="K33" s="157">
        <f t="shared" si="260"/>
        <v>0</v>
      </c>
      <c r="L33" s="157">
        <f t="shared" si="260"/>
        <v>0</v>
      </c>
      <c r="M33" s="157">
        <f t="shared" si="260"/>
        <v>0</v>
      </c>
      <c r="N33" s="157">
        <f t="shared" si="260"/>
        <v>0</v>
      </c>
      <c r="O33" s="157">
        <f t="shared" si="260"/>
        <v>0</v>
      </c>
      <c r="P33" s="157">
        <f t="shared" si="260"/>
        <v>0</v>
      </c>
      <c r="Q33" s="157">
        <f t="shared" si="260"/>
        <v>0</v>
      </c>
      <c r="R33" s="157">
        <f t="shared" si="260"/>
        <v>0</v>
      </c>
      <c r="S33" s="157">
        <f t="shared" si="260"/>
        <v>0</v>
      </c>
      <c r="T33" s="157">
        <f t="shared" si="260"/>
        <v>0</v>
      </c>
    </row>
    <row r="34" spans="1:20" s="163" customFormat="1" x14ac:dyDescent="0.2">
      <c r="A34" s="161"/>
      <c r="B34" s="162"/>
      <c r="E34" s="307" t="str">
        <f xml:space="preserve"> Index!E$16</f>
        <v>November CPIH cumulative inflation factor</v>
      </c>
      <c r="F34" s="307">
        <f xml:space="preserve"> Index!F$16</f>
        <v>0</v>
      </c>
      <c r="G34" s="307" t="str">
        <f xml:space="preserve"> Index!G$16</f>
        <v>Percentage</v>
      </c>
      <c r="H34" s="307">
        <f xml:space="preserve"> Index!H$16</f>
        <v>0</v>
      </c>
      <c r="I34" s="307">
        <f xml:space="preserve"> Index!I$16</f>
        <v>0</v>
      </c>
      <c r="J34" s="307">
        <f xml:space="preserve"> Index!J$16</f>
        <v>0</v>
      </c>
      <c r="K34" s="307">
        <f xml:space="preserve"> Index!K$16</f>
        <v>0</v>
      </c>
      <c r="L34" s="307">
        <f xml:space="preserve"> Index!L$16</f>
        <v>1</v>
      </c>
      <c r="M34" s="307">
        <f xml:space="preserve"> Index!M$16</f>
        <v>1.0284872298624754</v>
      </c>
      <c r="N34" s="307">
        <f xml:space="preserve"> Index!N$16</f>
        <v>1.0500982318271121</v>
      </c>
      <c r="O34" s="307">
        <f xml:space="preserve"> Index!O$16</f>
        <v>1.0658153241650294</v>
      </c>
      <c r="P34" s="307">
        <f xml:space="preserve"> Index!P$16</f>
        <v>1.0717092337917484</v>
      </c>
      <c r="Q34" s="307">
        <f xml:space="preserve"> Index!Q$16</f>
        <v>1.1208251473477406</v>
      </c>
      <c r="R34" s="307">
        <f xml:space="preserve"> Index!R$16</f>
        <v>1.2259332023575638</v>
      </c>
      <c r="S34" s="307">
        <f xml:space="preserve"> Index!S$16</f>
        <v>1.2770137524557956</v>
      </c>
      <c r="T34" s="307">
        <f xml:space="preserve"> Index!T$16</f>
        <v>1.3089390962671905</v>
      </c>
    </row>
    <row r="35" spans="1:20" s="157" customFormat="1" x14ac:dyDescent="0.2">
      <c r="A35" s="158"/>
      <c r="B35" s="159"/>
      <c r="C35" s="160"/>
      <c r="E35" s="157" t="s">
        <v>706</v>
      </c>
      <c r="G35" s="157" t="s">
        <v>571</v>
      </c>
      <c r="H35" s="157">
        <f xml:space="preserve"> SUM( J35:T35 )</f>
        <v>0</v>
      </c>
      <c r="J35" s="157">
        <f t="shared" ref="J35:P35" si="261" xml:space="preserve"> J33 * J34</f>
        <v>0</v>
      </c>
      <c r="K35" s="157">
        <f t="shared" si="261"/>
        <v>0</v>
      </c>
      <c r="L35" s="157">
        <f t="shared" si="261"/>
        <v>0</v>
      </c>
      <c r="M35" s="157">
        <f t="shared" si="261"/>
        <v>0</v>
      </c>
      <c r="N35" s="157">
        <f t="shared" si="261"/>
        <v>0</v>
      </c>
      <c r="O35" s="157">
        <f t="shared" si="261"/>
        <v>0</v>
      </c>
      <c r="P35" s="157">
        <f t="shared" si="261"/>
        <v>0</v>
      </c>
      <c r="Q35" s="157">
        <f xml:space="preserve"> Q33 * Q34</f>
        <v>0</v>
      </c>
      <c r="R35" s="157">
        <f xml:space="preserve"> R33 * R34</f>
        <v>0</v>
      </c>
      <c r="S35" s="157">
        <f xml:space="preserve"> S33 * S34</f>
        <v>0</v>
      </c>
      <c r="T35" s="157">
        <f xml:space="preserve"> T33 * T34</f>
        <v>0</v>
      </c>
    </row>
    <row r="36" spans="1:20" s="157" customFormat="1" x14ac:dyDescent="0.2">
      <c r="A36" s="158"/>
      <c r="B36" s="159"/>
      <c r="C36" s="160"/>
    </row>
    <row r="37" spans="1:20" s="157" customFormat="1" x14ac:dyDescent="0.2">
      <c r="A37" s="158"/>
      <c r="B37" s="159" t="s">
        <v>707</v>
      </c>
      <c r="C37" s="160"/>
    </row>
    <row r="38" spans="1:20" s="163" customFormat="1" x14ac:dyDescent="0.2">
      <c r="A38" s="161"/>
      <c r="B38" s="159"/>
      <c r="E38" s="307" t="str">
        <f xml:space="preserve"> InpActive!E$83</f>
        <v>Marginal tax rate</v>
      </c>
      <c r="F38" s="307">
        <f xml:space="preserve"> InpActive!F$83</f>
        <v>0</v>
      </c>
      <c r="G38" s="307" t="str">
        <f xml:space="preserve"> InpActive!G$83</f>
        <v>Percentage</v>
      </c>
      <c r="H38" s="307">
        <f xml:space="preserve"> InpActive!H$83</f>
        <v>0</v>
      </c>
      <c r="I38" s="307">
        <f xml:space="preserve"> InpActive!I$83</f>
        <v>0</v>
      </c>
      <c r="J38" s="307">
        <f xml:space="preserve"> InpActive!J$83</f>
        <v>0</v>
      </c>
      <c r="K38" s="307">
        <f xml:space="preserve"> InpActive!K$83</f>
        <v>0</v>
      </c>
      <c r="L38" s="307">
        <f xml:space="preserve"> InpActive!L$83</f>
        <v>0</v>
      </c>
      <c r="M38" s="307">
        <f xml:space="preserve"> InpActive!M$83</f>
        <v>0</v>
      </c>
      <c r="N38" s="307">
        <f xml:space="preserve"> InpActive!N$83</f>
        <v>0</v>
      </c>
      <c r="O38" s="307">
        <f xml:space="preserve"> InpActive!O$83</f>
        <v>0</v>
      </c>
      <c r="P38" s="307">
        <f xml:space="preserve"> InpActive!P$83</f>
        <v>0</v>
      </c>
      <c r="Q38" s="307">
        <f xml:space="preserve"> InpActive!Q$83</f>
        <v>0.19</v>
      </c>
      <c r="R38" s="307">
        <f xml:space="preserve"> InpActive!R$83</f>
        <v>0.19</v>
      </c>
      <c r="S38" s="307">
        <f xml:space="preserve"> InpActive!S$83</f>
        <v>0.25</v>
      </c>
      <c r="T38" s="307">
        <f xml:space="preserve"> InpActive!T$83</f>
        <v>0</v>
      </c>
    </row>
    <row r="39" spans="1:20" s="97" customFormat="1" x14ac:dyDescent="0.2">
      <c r="A39" s="197"/>
      <c r="B39" s="198"/>
      <c r="E39" s="97" t="s">
        <v>708</v>
      </c>
      <c r="G39" s="97" t="s">
        <v>554</v>
      </c>
      <c r="J39" s="97">
        <f xml:space="preserve"> 1 / (1 - J38 ) - 1</f>
        <v>0</v>
      </c>
      <c r="K39" s="97">
        <f t="shared" ref="K39:T39" si="262" xml:space="preserve"> 1 / (1 - K38 ) - 1</f>
        <v>0</v>
      </c>
      <c r="L39" s="97">
        <f t="shared" si="262"/>
        <v>0</v>
      </c>
      <c r="M39" s="97">
        <f t="shared" si="262"/>
        <v>0</v>
      </c>
      <c r="N39" s="97">
        <f t="shared" si="262"/>
        <v>0</v>
      </c>
      <c r="O39" s="97">
        <f t="shared" si="262"/>
        <v>0</v>
      </c>
      <c r="P39" s="97">
        <f t="shared" si="262"/>
        <v>0</v>
      </c>
      <c r="Q39" s="97">
        <f t="shared" si="262"/>
        <v>0.23456790123456783</v>
      </c>
      <c r="R39" s="97">
        <f t="shared" si="262"/>
        <v>0.23456790123456783</v>
      </c>
      <c r="S39" s="97">
        <f t="shared" si="262"/>
        <v>0.33333333333333326</v>
      </c>
      <c r="T39" s="97">
        <f t="shared" si="262"/>
        <v>0</v>
      </c>
    </row>
    <row r="40" spans="1:20" s="157" customFormat="1" x14ac:dyDescent="0.2">
      <c r="A40" s="158"/>
      <c r="B40" s="159"/>
      <c r="C40" s="160"/>
    </row>
    <row r="41" spans="1:20" s="157" customFormat="1" x14ac:dyDescent="0.2">
      <c r="A41" s="158"/>
      <c r="B41" s="159"/>
      <c r="C41" s="160"/>
      <c r="E41" s="157" t="str">
        <f t="shared" ref="E41:T41" si="263" xml:space="preserve"> E$35</f>
        <v>ODI value nominal prices</v>
      </c>
      <c r="F41" s="157">
        <f t="shared" si="263"/>
        <v>0</v>
      </c>
      <c r="G41" s="157" t="str">
        <f t="shared" si="263"/>
        <v>£m (nominal)</v>
      </c>
      <c r="H41" s="157">
        <f t="shared" si="263"/>
        <v>0</v>
      </c>
      <c r="I41" s="157">
        <f t="shared" si="263"/>
        <v>0</v>
      </c>
      <c r="J41" s="157">
        <f t="shared" si="263"/>
        <v>0</v>
      </c>
      <c r="K41" s="157">
        <f t="shared" si="263"/>
        <v>0</v>
      </c>
      <c r="L41" s="157">
        <f t="shared" si="263"/>
        <v>0</v>
      </c>
      <c r="M41" s="157">
        <f t="shared" si="263"/>
        <v>0</v>
      </c>
      <c r="N41" s="157">
        <f t="shared" si="263"/>
        <v>0</v>
      </c>
      <c r="O41" s="157">
        <f t="shared" si="263"/>
        <v>0</v>
      </c>
      <c r="P41" s="157">
        <f t="shared" si="263"/>
        <v>0</v>
      </c>
      <c r="Q41" s="157">
        <f t="shared" si="263"/>
        <v>0</v>
      </c>
      <c r="R41" s="157">
        <f t="shared" si="263"/>
        <v>0</v>
      </c>
      <c r="S41" s="157">
        <f t="shared" si="263"/>
        <v>0</v>
      </c>
      <c r="T41" s="157">
        <f t="shared" si="263"/>
        <v>0</v>
      </c>
    </row>
    <row r="42" spans="1:20" s="97" customFormat="1" x14ac:dyDescent="0.2">
      <c r="A42" s="197"/>
      <c r="B42" s="198"/>
      <c r="E42" s="97" t="str">
        <f t="shared" ref="E42:T42" si="264" xml:space="preserve"> E$39</f>
        <v>Tax on Tax geometric uplift</v>
      </c>
      <c r="F42" s="97">
        <f t="shared" si="264"/>
        <v>0</v>
      </c>
      <c r="G42" s="97" t="str">
        <f t="shared" si="264"/>
        <v>Percentage</v>
      </c>
      <c r="H42" s="97">
        <f t="shared" si="264"/>
        <v>0</v>
      </c>
      <c r="I42" s="97">
        <f t="shared" si="264"/>
        <v>0</v>
      </c>
      <c r="J42" s="97">
        <f t="shared" si="264"/>
        <v>0</v>
      </c>
      <c r="K42" s="97">
        <f t="shared" si="264"/>
        <v>0</v>
      </c>
      <c r="L42" s="97">
        <f t="shared" si="264"/>
        <v>0</v>
      </c>
      <c r="M42" s="97">
        <f t="shared" si="264"/>
        <v>0</v>
      </c>
      <c r="N42" s="97">
        <f t="shared" si="264"/>
        <v>0</v>
      </c>
      <c r="O42" s="97">
        <f t="shared" si="264"/>
        <v>0</v>
      </c>
      <c r="P42" s="97">
        <f t="shared" si="264"/>
        <v>0</v>
      </c>
      <c r="Q42" s="97">
        <f t="shared" si="264"/>
        <v>0.23456790123456783</v>
      </c>
      <c r="R42" s="97">
        <f t="shared" si="264"/>
        <v>0.23456790123456783</v>
      </c>
      <c r="S42" s="97">
        <f t="shared" si="264"/>
        <v>0.33333333333333326</v>
      </c>
      <c r="T42" s="97">
        <f t="shared" si="264"/>
        <v>0</v>
      </c>
    </row>
    <row r="43" spans="1:20" s="157" customFormat="1" x14ac:dyDescent="0.2">
      <c r="A43" s="158"/>
      <c r="B43" s="159"/>
      <c r="C43" s="160"/>
      <c r="E43" s="157" t="s">
        <v>709</v>
      </c>
      <c r="G43" s="157" t="s">
        <v>571</v>
      </c>
      <c r="H43" s="157">
        <f xml:space="preserve"> SUM( J43:T43 )</f>
        <v>0</v>
      </c>
      <c r="J43" s="157">
        <f t="shared" ref="J43:T43" si="265" xml:space="preserve"> J41 * J42</f>
        <v>0</v>
      </c>
      <c r="K43" s="157">
        <f t="shared" si="265"/>
        <v>0</v>
      </c>
      <c r="L43" s="157">
        <f t="shared" si="265"/>
        <v>0</v>
      </c>
      <c r="M43" s="157">
        <f t="shared" si="265"/>
        <v>0</v>
      </c>
      <c r="N43" s="157">
        <f t="shared" si="265"/>
        <v>0</v>
      </c>
      <c r="O43" s="157">
        <f t="shared" si="265"/>
        <v>0</v>
      </c>
      <c r="P43" s="157">
        <f t="shared" si="265"/>
        <v>0</v>
      </c>
      <c r="Q43" s="157">
        <f t="shared" si="265"/>
        <v>0</v>
      </c>
      <c r="R43" s="157">
        <f t="shared" si="265"/>
        <v>0</v>
      </c>
      <c r="S43" s="157">
        <f t="shared" si="265"/>
        <v>0</v>
      </c>
      <c r="T43" s="157">
        <f t="shared" si="265"/>
        <v>0</v>
      </c>
    </row>
    <row r="44" spans="1:20" s="157" customFormat="1" x14ac:dyDescent="0.2">
      <c r="A44" s="158"/>
      <c r="B44" s="159"/>
      <c r="C44" s="160"/>
    </row>
    <row r="45" spans="1:20" s="157" customFormat="1" x14ac:dyDescent="0.2">
      <c r="A45" s="158"/>
      <c r="B45" s="159"/>
      <c r="C45" s="160"/>
      <c r="E45" s="157" t="str">
        <f t="shared" ref="E45:T45" si="266" xml:space="preserve"> E$35</f>
        <v>ODI value nominal prices</v>
      </c>
      <c r="F45" s="157">
        <f t="shared" si="266"/>
        <v>0</v>
      </c>
      <c r="G45" s="157" t="str">
        <f t="shared" si="266"/>
        <v>£m (nominal)</v>
      </c>
      <c r="H45" s="157">
        <f t="shared" si="266"/>
        <v>0</v>
      </c>
      <c r="I45" s="157">
        <f t="shared" si="266"/>
        <v>0</v>
      </c>
      <c r="J45" s="165">
        <f t="shared" si="266"/>
        <v>0</v>
      </c>
      <c r="K45" s="165">
        <f t="shared" si="266"/>
        <v>0</v>
      </c>
      <c r="L45" s="165">
        <f t="shared" si="266"/>
        <v>0</v>
      </c>
      <c r="M45" s="165">
        <f t="shared" si="266"/>
        <v>0</v>
      </c>
      <c r="N45" s="165">
        <f t="shared" si="266"/>
        <v>0</v>
      </c>
      <c r="O45" s="165">
        <f t="shared" si="266"/>
        <v>0</v>
      </c>
      <c r="P45" s="165">
        <f t="shared" si="266"/>
        <v>0</v>
      </c>
      <c r="Q45" s="165">
        <f t="shared" si="266"/>
        <v>0</v>
      </c>
      <c r="R45" s="165">
        <f t="shared" si="266"/>
        <v>0</v>
      </c>
      <c r="S45" s="165">
        <f t="shared" si="266"/>
        <v>0</v>
      </c>
      <c r="T45" s="165">
        <f t="shared" si="266"/>
        <v>0</v>
      </c>
    </row>
    <row r="46" spans="1:20" s="157" customFormat="1" x14ac:dyDescent="0.2">
      <c r="A46" s="158"/>
      <c r="B46" s="159"/>
      <c r="C46" s="160"/>
      <c r="E46" s="157" t="str">
        <f t="shared" ref="E46:T46" si="267" xml:space="preserve"> E$43</f>
        <v>Tax on nominal ODI</v>
      </c>
      <c r="F46" s="157">
        <f t="shared" si="267"/>
        <v>0</v>
      </c>
      <c r="G46" s="157" t="str">
        <f t="shared" si="267"/>
        <v>£m (nominal)</v>
      </c>
      <c r="H46" s="157">
        <f t="shared" si="267"/>
        <v>0</v>
      </c>
      <c r="I46" s="157">
        <f t="shared" si="267"/>
        <v>0</v>
      </c>
      <c r="J46" s="165">
        <f t="shared" si="267"/>
        <v>0</v>
      </c>
      <c r="K46" s="165">
        <f t="shared" si="267"/>
        <v>0</v>
      </c>
      <c r="L46" s="165">
        <f t="shared" si="267"/>
        <v>0</v>
      </c>
      <c r="M46" s="165">
        <f t="shared" si="267"/>
        <v>0</v>
      </c>
      <c r="N46" s="165">
        <f t="shared" si="267"/>
        <v>0</v>
      </c>
      <c r="O46" s="165">
        <f t="shared" si="267"/>
        <v>0</v>
      </c>
      <c r="P46" s="165">
        <f t="shared" si="267"/>
        <v>0</v>
      </c>
      <c r="Q46" s="165">
        <f t="shared" si="267"/>
        <v>0</v>
      </c>
      <c r="R46" s="165">
        <f t="shared" si="267"/>
        <v>0</v>
      </c>
      <c r="S46" s="165">
        <f t="shared" si="267"/>
        <v>0</v>
      </c>
      <c r="T46" s="165">
        <f t="shared" si="267"/>
        <v>0</v>
      </c>
    </row>
    <row r="47" spans="1:20" s="157" customFormat="1" x14ac:dyDescent="0.2">
      <c r="A47" s="158"/>
      <c r="B47" s="159"/>
      <c r="C47" s="160"/>
      <c r="E47" s="157" t="s">
        <v>710</v>
      </c>
      <c r="G47" s="157" t="s">
        <v>571</v>
      </c>
      <c r="H47" s="165">
        <f xml:space="preserve"> H45 + H46</f>
        <v>0</v>
      </c>
      <c r="J47" s="165">
        <f xml:space="preserve"> J45 + J46</f>
        <v>0</v>
      </c>
      <c r="K47" s="165">
        <f t="shared" ref="K47:T47" si="268" xml:space="preserve"> K45 + K46</f>
        <v>0</v>
      </c>
      <c r="L47" s="165">
        <f t="shared" si="268"/>
        <v>0</v>
      </c>
      <c r="M47" s="165">
        <f t="shared" si="268"/>
        <v>0</v>
      </c>
      <c r="N47" s="165">
        <f t="shared" si="268"/>
        <v>0</v>
      </c>
      <c r="O47" s="165">
        <f t="shared" si="268"/>
        <v>0</v>
      </c>
      <c r="P47" s="165">
        <f t="shared" si="268"/>
        <v>0</v>
      </c>
      <c r="Q47" s="165">
        <f t="shared" si="268"/>
        <v>0</v>
      </c>
      <c r="R47" s="165">
        <f t="shared" si="268"/>
        <v>0</v>
      </c>
      <c r="S47" s="165">
        <f t="shared" si="268"/>
        <v>0</v>
      </c>
      <c r="T47" s="165">
        <f t="shared" si="268"/>
        <v>0</v>
      </c>
    </row>
    <row r="48" spans="1:20" s="157" customFormat="1" x14ac:dyDescent="0.2">
      <c r="A48" s="158"/>
      <c r="B48" s="159"/>
      <c r="C48" s="160"/>
    </row>
    <row r="49" spans="1:20" s="157" customFormat="1" x14ac:dyDescent="0.2">
      <c r="A49" s="158"/>
      <c r="B49" s="159"/>
      <c r="C49" s="160"/>
      <c r="E49" s="157" t="str">
        <f t="shared" ref="E49:T49" si="269" xml:space="preserve"> E$30</f>
        <v>Allowed revenue</v>
      </c>
      <c r="F49" s="157">
        <f t="shared" si="269"/>
        <v>0</v>
      </c>
      <c r="G49" s="157" t="str">
        <f t="shared" si="269"/>
        <v>£m (nominal)</v>
      </c>
      <c r="H49" s="157">
        <f t="shared" si="269"/>
        <v>0</v>
      </c>
      <c r="I49" s="157">
        <f t="shared" si="269"/>
        <v>0</v>
      </c>
      <c r="J49" s="165">
        <f t="shared" si="269"/>
        <v>0</v>
      </c>
      <c r="K49" s="165">
        <f t="shared" si="269"/>
        <v>0</v>
      </c>
      <c r="L49" s="165">
        <f t="shared" si="269"/>
        <v>0</v>
      </c>
      <c r="M49" s="165">
        <f t="shared" si="269"/>
        <v>0</v>
      </c>
      <c r="N49" s="165">
        <f t="shared" si="269"/>
        <v>0</v>
      </c>
      <c r="O49" s="165">
        <f t="shared" si="269"/>
        <v>0</v>
      </c>
      <c r="P49" s="165">
        <f t="shared" si="269"/>
        <v>0</v>
      </c>
      <c r="Q49" s="165">
        <f t="shared" si="269"/>
        <v>0</v>
      </c>
      <c r="R49" s="165">
        <f t="shared" si="269"/>
        <v>0</v>
      </c>
      <c r="S49" s="165">
        <f t="shared" si="269"/>
        <v>0</v>
      </c>
      <c r="T49" s="165">
        <f t="shared" si="269"/>
        <v>0</v>
      </c>
    </row>
    <row r="50" spans="1:20" s="157" customFormat="1" x14ac:dyDescent="0.2">
      <c r="A50" s="158"/>
      <c r="B50" s="159"/>
      <c r="C50" s="160"/>
      <c r="E50" s="157" t="str">
        <f t="shared" ref="E50:T50" si="270" xml:space="preserve"> E$47</f>
        <v xml:space="preserve">Total value of ODI </v>
      </c>
      <c r="F50" s="157">
        <f t="shared" si="270"/>
        <v>0</v>
      </c>
      <c r="G50" s="157" t="str">
        <f t="shared" si="270"/>
        <v>£m (nominal)</v>
      </c>
      <c r="H50" s="157">
        <f t="shared" si="270"/>
        <v>0</v>
      </c>
      <c r="I50" s="157">
        <f t="shared" si="270"/>
        <v>0</v>
      </c>
      <c r="J50" s="165">
        <f t="shared" si="270"/>
        <v>0</v>
      </c>
      <c r="K50" s="165">
        <f t="shared" si="270"/>
        <v>0</v>
      </c>
      <c r="L50" s="165">
        <f t="shared" si="270"/>
        <v>0</v>
      </c>
      <c r="M50" s="165">
        <f t="shared" si="270"/>
        <v>0</v>
      </c>
      <c r="N50" s="165">
        <f t="shared" si="270"/>
        <v>0</v>
      </c>
      <c r="O50" s="165">
        <f t="shared" si="270"/>
        <v>0</v>
      </c>
      <c r="P50" s="165">
        <f t="shared" si="270"/>
        <v>0</v>
      </c>
      <c r="Q50" s="165">
        <f t="shared" si="270"/>
        <v>0</v>
      </c>
      <c r="R50" s="165">
        <f t="shared" si="270"/>
        <v>0</v>
      </c>
      <c r="S50" s="165">
        <f t="shared" si="270"/>
        <v>0</v>
      </c>
      <c r="T50" s="165">
        <f t="shared" si="270"/>
        <v>0</v>
      </c>
    </row>
    <row r="51" spans="1:20" s="157" customFormat="1" x14ac:dyDescent="0.2">
      <c r="A51" s="158"/>
      <c r="B51" s="159"/>
      <c r="C51" s="160"/>
      <c r="E51" s="157" t="s">
        <v>711</v>
      </c>
      <c r="G51" s="157" t="s">
        <v>571</v>
      </c>
      <c r="H51" s="157">
        <f xml:space="preserve"> SUM( J51:T51 )</f>
        <v>0</v>
      </c>
      <c r="J51" s="165">
        <f xml:space="preserve"> J49 + J50</f>
        <v>0</v>
      </c>
      <c r="K51" s="165">
        <f t="shared" ref="K51:T51" si="271" xml:space="preserve"> K49 + K50</f>
        <v>0</v>
      </c>
      <c r="L51" s="165">
        <f t="shared" si="271"/>
        <v>0</v>
      </c>
      <c r="M51" s="165">
        <f t="shared" si="271"/>
        <v>0</v>
      </c>
      <c r="N51" s="165">
        <f t="shared" si="271"/>
        <v>0</v>
      </c>
      <c r="O51" s="165">
        <f t="shared" si="271"/>
        <v>0</v>
      </c>
      <c r="P51" s="165">
        <f t="shared" si="271"/>
        <v>0</v>
      </c>
      <c r="Q51" s="165">
        <f t="shared" si="271"/>
        <v>0</v>
      </c>
      <c r="R51" s="165">
        <f t="shared" si="271"/>
        <v>0</v>
      </c>
      <c r="S51" s="165">
        <f t="shared" si="271"/>
        <v>0</v>
      </c>
      <c r="T51" s="165">
        <f t="shared" si="271"/>
        <v>0</v>
      </c>
    </row>
    <row r="52" spans="1:20" s="157" customFormat="1" x14ac:dyDescent="0.2">
      <c r="A52" s="158"/>
      <c r="B52" s="159"/>
      <c r="C52" s="160"/>
    </row>
    <row r="53" spans="1:20" s="157" customFormat="1" x14ac:dyDescent="0.2">
      <c r="A53" s="158"/>
      <c r="B53" s="159" t="s">
        <v>712</v>
      </c>
      <c r="C53" s="160"/>
    </row>
    <row r="54" spans="1:20" s="157" customFormat="1" x14ac:dyDescent="0.2">
      <c r="A54" s="158"/>
      <c r="B54" s="159"/>
      <c r="C54" s="160"/>
      <c r="E54" s="157" t="str">
        <f t="shared" ref="E54:T54" si="272" xml:space="preserve"> E$51</f>
        <v>Revised total nominal revenue</v>
      </c>
      <c r="F54" s="157">
        <f t="shared" si="272"/>
        <v>0</v>
      </c>
      <c r="G54" s="157" t="str">
        <f t="shared" si="272"/>
        <v>£m (nominal)</v>
      </c>
      <c r="H54" s="157">
        <f t="shared" si="272"/>
        <v>0</v>
      </c>
      <c r="I54" s="157">
        <f t="shared" si="272"/>
        <v>0</v>
      </c>
      <c r="J54" s="157">
        <f t="shared" si="272"/>
        <v>0</v>
      </c>
      <c r="K54" s="157">
        <f t="shared" si="272"/>
        <v>0</v>
      </c>
      <c r="L54" s="157">
        <f t="shared" si="272"/>
        <v>0</v>
      </c>
      <c r="M54" s="157">
        <f t="shared" si="272"/>
        <v>0</v>
      </c>
      <c r="N54" s="157">
        <f t="shared" si="272"/>
        <v>0</v>
      </c>
      <c r="O54" s="157">
        <f t="shared" si="272"/>
        <v>0</v>
      </c>
      <c r="P54" s="157">
        <f t="shared" si="272"/>
        <v>0</v>
      </c>
      <c r="Q54" s="157">
        <f t="shared" si="272"/>
        <v>0</v>
      </c>
      <c r="R54" s="157">
        <f t="shared" si="272"/>
        <v>0</v>
      </c>
      <c r="S54" s="157">
        <f t="shared" si="272"/>
        <v>0</v>
      </c>
      <c r="T54" s="157">
        <f t="shared" si="272"/>
        <v>0</v>
      </c>
    </row>
    <row r="55" spans="1:20" s="157" customFormat="1" x14ac:dyDescent="0.2">
      <c r="A55" s="158"/>
      <c r="B55" s="166"/>
      <c r="C55" s="160"/>
      <c r="E55" s="167" t="s">
        <v>713</v>
      </c>
      <c r="F55" s="168"/>
      <c r="G55" s="167" t="s">
        <v>554</v>
      </c>
      <c r="H55" s="168"/>
      <c r="J55" s="200">
        <f xml:space="preserve"> IF( I54 = 0, 0, J54 / I54 - 1 )</f>
        <v>0</v>
      </c>
      <c r="K55" s="200">
        <f t="shared" ref="K55:T55" si="273" xml:space="preserve"> IF( J54 = 0, 0, K54 / J54 - 1 )</f>
        <v>0</v>
      </c>
      <c r="L55" s="200">
        <f t="shared" si="273"/>
        <v>0</v>
      </c>
      <c r="M55" s="200">
        <f t="shared" si="273"/>
        <v>0</v>
      </c>
      <c r="N55" s="200">
        <f t="shared" si="273"/>
        <v>0</v>
      </c>
      <c r="O55" s="200">
        <f t="shared" si="273"/>
        <v>0</v>
      </c>
      <c r="P55" s="200">
        <f t="shared" si="273"/>
        <v>0</v>
      </c>
      <c r="Q55" s="200">
        <f t="shared" si="273"/>
        <v>0</v>
      </c>
      <c r="R55" s="200">
        <f t="shared" si="273"/>
        <v>0</v>
      </c>
      <c r="S55" s="200">
        <f t="shared" si="273"/>
        <v>0</v>
      </c>
      <c r="T55" s="200">
        <f t="shared" si="273"/>
        <v>0</v>
      </c>
    </row>
    <row r="56" spans="1:20" s="157" customFormat="1" x14ac:dyDescent="0.2">
      <c r="A56" s="158"/>
      <c r="B56" s="166"/>
      <c r="C56" s="160"/>
      <c r="E56" s="167"/>
      <c r="F56" s="168"/>
      <c r="G56" s="167"/>
      <c r="H56" s="168"/>
      <c r="J56" s="168"/>
      <c r="K56" s="168"/>
      <c r="L56" s="168"/>
      <c r="M56" s="168"/>
      <c r="N56" s="168"/>
      <c r="O56" s="168"/>
      <c r="P56" s="168"/>
      <c r="Q56" s="168"/>
      <c r="R56" s="168"/>
      <c r="S56" s="168"/>
      <c r="T56" s="168"/>
    </row>
    <row r="57" spans="1:20" s="157" customFormat="1" x14ac:dyDescent="0.2">
      <c r="A57" s="158"/>
      <c r="B57" s="166"/>
      <c r="C57" s="160"/>
      <c r="E57" s="167" t="str">
        <f xml:space="preserve"> E$18</f>
        <v>Year of adjustment to be applied</v>
      </c>
      <c r="F57" s="167">
        <f t="shared" ref="F57:T57" si="274" xml:space="preserve"> F$18</f>
        <v>0</v>
      </c>
      <c r="G57" s="167" t="str">
        <f t="shared" si="274"/>
        <v>flag</v>
      </c>
      <c r="H57" s="167">
        <f t="shared" si="274"/>
        <v>0</v>
      </c>
      <c r="I57" s="167">
        <f t="shared" si="274"/>
        <v>0</v>
      </c>
      <c r="J57" s="202">
        <f t="shared" si="274"/>
        <v>0</v>
      </c>
      <c r="K57" s="202">
        <f t="shared" si="274"/>
        <v>0</v>
      </c>
      <c r="L57" s="202">
        <f t="shared" si="274"/>
        <v>0</v>
      </c>
      <c r="M57" s="202">
        <f t="shared" si="274"/>
        <v>0</v>
      </c>
      <c r="N57" s="202">
        <f t="shared" si="274"/>
        <v>0</v>
      </c>
      <c r="O57" s="202">
        <f t="shared" si="274"/>
        <v>0</v>
      </c>
      <c r="P57" s="202">
        <f t="shared" si="274"/>
        <v>0</v>
      </c>
      <c r="Q57" s="202">
        <f t="shared" si="274"/>
        <v>0</v>
      </c>
      <c r="R57" s="202">
        <f t="shared" si="274"/>
        <v>0</v>
      </c>
      <c r="S57" s="202">
        <f t="shared" si="274"/>
        <v>0</v>
      </c>
      <c r="T57" s="202">
        <f t="shared" si="274"/>
        <v>1</v>
      </c>
    </row>
    <row r="58" spans="1:20" s="300" customFormat="1" x14ac:dyDescent="0.2">
      <c r="A58" s="357"/>
      <c r="B58" s="358"/>
      <c r="C58" s="359"/>
      <c r="E58" s="360" t="s">
        <v>714</v>
      </c>
      <c r="F58" s="361"/>
      <c r="G58" s="360" t="s">
        <v>612</v>
      </c>
      <c r="H58" s="361"/>
      <c r="J58" s="362">
        <f t="shared" ref="J58:T58" si="275">IF($F$10&lt;&gt;0, IF( OR( J57 = 1, I58 = 1 ), 1, 0 ),0)</f>
        <v>0</v>
      </c>
      <c r="K58" s="362">
        <f t="shared" si="275"/>
        <v>0</v>
      </c>
      <c r="L58" s="362">
        <f t="shared" si="275"/>
        <v>0</v>
      </c>
      <c r="M58" s="362">
        <f t="shared" si="275"/>
        <v>0</v>
      </c>
      <c r="N58" s="362">
        <f t="shared" si="275"/>
        <v>0</v>
      </c>
      <c r="O58" s="362">
        <f t="shared" si="275"/>
        <v>0</v>
      </c>
      <c r="P58" s="362">
        <f t="shared" si="275"/>
        <v>0</v>
      </c>
      <c r="Q58" s="362">
        <f t="shared" si="275"/>
        <v>0</v>
      </c>
      <c r="R58" s="362">
        <f t="shared" si="275"/>
        <v>0</v>
      </c>
      <c r="S58" s="362">
        <f t="shared" si="275"/>
        <v>0</v>
      </c>
      <c r="T58" s="362">
        <f t="shared" si="275"/>
        <v>0</v>
      </c>
    </row>
    <row r="59" spans="1:20" s="157" customFormat="1" x14ac:dyDescent="0.2">
      <c r="A59" s="158"/>
      <c r="B59" s="159"/>
      <c r="C59" s="160"/>
    </row>
    <row r="60" spans="1:20" s="170" customFormat="1" x14ac:dyDescent="0.2">
      <c r="A60" s="169"/>
      <c r="B60" s="159"/>
      <c r="E60" s="165" t="str">
        <f t="shared" ref="E60:T60" si="276" xml:space="preserve"> E$55</f>
        <v>Allowed revenue percentage movement</v>
      </c>
      <c r="F60" s="157">
        <f t="shared" si="276"/>
        <v>0</v>
      </c>
      <c r="G60" s="165" t="str">
        <f t="shared" si="276"/>
        <v>Percentage</v>
      </c>
      <c r="H60" s="157">
        <f t="shared" si="276"/>
        <v>0</v>
      </c>
      <c r="I60" s="157">
        <f t="shared" si="276"/>
        <v>0</v>
      </c>
      <c r="J60" s="97">
        <f t="shared" si="276"/>
        <v>0</v>
      </c>
      <c r="K60" s="97">
        <f t="shared" si="276"/>
        <v>0</v>
      </c>
      <c r="L60" s="97">
        <f t="shared" si="276"/>
        <v>0</v>
      </c>
      <c r="M60" s="97">
        <f t="shared" si="276"/>
        <v>0</v>
      </c>
      <c r="N60" s="97">
        <f t="shared" si="276"/>
        <v>0</v>
      </c>
      <c r="O60" s="97">
        <f t="shared" si="276"/>
        <v>0</v>
      </c>
      <c r="P60" s="97">
        <f t="shared" si="276"/>
        <v>0</v>
      </c>
      <c r="Q60" s="97">
        <f t="shared" si="276"/>
        <v>0</v>
      </c>
      <c r="R60" s="97">
        <f t="shared" si="276"/>
        <v>0</v>
      </c>
      <c r="S60" s="97">
        <f t="shared" si="276"/>
        <v>0</v>
      </c>
      <c r="T60" s="97">
        <f t="shared" si="276"/>
        <v>0</v>
      </c>
    </row>
    <row r="61" spans="1:20" s="170" customFormat="1" x14ac:dyDescent="0.2">
      <c r="A61" s="169"/>
      <c r="B61" s="159"/>
      <c r="E61" s="307" t="str">
        <f xml:space="preserve"> Index!E$12</f>
        <v>November CPIH annual inflation figures</v>
      </c>
      <c r="F61" s="307">
        <f xml:space="preserve"> Index!F$12</f>
        <v>0</v>
      </c>
      <c r="G61" s="307" t="str">
        <f xml:space="preserve"> Index!G$12</f>
        <v>Percentage</v>
      </c>
      <c r="H61" s="307">
        <f xml:space="preserve"> Index!H$12</f>
        <v>0</v>
      </c>
      <c r="I61" s="307">
        <f xml:space="preserve"> Index!I$12</f>
        <v>0</v>
      </c>
      <c r="J61" s="307">
        <f xml:space="preserve"> Index!J$12</f>
        <v>0</v>
      </c>
      <c r="K61" s="307">
        <f xml:space="preserve"> Index!K$12</f>
        <v>0</v>
      </c>
      <c r="L61" s="307">
        <f xml:space="preserve"> Index!L$12</f>
        <v>1.4955134596211339E-2</v>
      </c>
      <c r="M61" s="307">
        <f xml:space="preserve"> Index!M$12</f>
        <v>2.8487229862475427E-2</v>
      </c>
      <c r="N61" s="307">
        <f xml:space="preserve"> Index!N$12</f>
        <v>2.1012416427889313E-2</v>
      </c>
      <c r="O61" s="307">
        <f xml:space="preserve"> Index!O$12</f>
        <v>1.4967259120673537E-2</v>
      </c>
      <c r="P61" s="307">
        <f xml:space="preserve"> Index!P$12</f>
        <v>5.5299539170505785E-3</v>
      </c>
      <c r="Q61" s="307">
        <f xml:space="preserve"> Index!Q$12</f>
        <v>4.5829514207149424E-2</v>
      </c>
      <c r="R61" s="307">
        <f xml:space="preserve"> Index!R$12</f>
        <v>9.3777388255915861E-2</v>
      </c>
      <c r="S61" s="307">
        <f xml:space="preserve"> Index!S$12</f>
        <v>4.1666666666666741E-2</v>
      </c>
      <c r="T61" s="307">
        <f xml:space="preserve"> Index!T$12</f>
        <v>2.4999999999999911E-2</v>
      </c>
    </row>
    <row r="62" spans="1:20" s="170" customFormat="1" x14ac:dyDescent="0.2">
      <c r="A62" s="169"/>
      <c r="B62" s="159"/>
      <c r="E62" s="165" t="str">
        <f t="shared" ref="E62:T62" si="277" xml:space="preserve"> E$58</f>
        <v>Year that price limits should be recalculated</v>
      </c>
      <c r="F62" s="157">
        <f t="shared" si="277"/>
        <v>0</v>
      </c>
      <c r="G62" s="165" t="str">
        <f t="shared" si="277"/>
        <v>flag</v>
      </c>
      <c r="H62" s="157">
        <f t="shared" si="277"/>
        <v>0</v>
      </c>
      <c r="I62" s="157">
        <f t="shared" si="277"/>
        <v>0</v>
      </c>
      <c r="J62" s="203">
        <f t="shared" si="277"/>
        <v>0</v>
      </c>
      <c r="K62" s="203">
        <f t="shared" si="277"/>
        <v>0</v>
      </c>
      <c r="L62" s="203">
        <f t="shared" si="277"/>
        <v>0</v>
      </c>
      <c r="M62" s="203">
        <f t="shared" si="277"/>
        <v>0</v>
      </c>
      <c r="N62" s="203">
        <f t="shared" si="277"/>
        <v>0</v>
      </c>
      <c r="O62" s="203">
        <f t="shared" si="277"/>
        <v>0</v>
      </c>
      <c r="P62" s="203">
        <f t="shared" si="277"/>
        <v>0</v>
      </c>
      <c r="Q62" s="203">
        <f t="shared" si="277"/>
        <v>0</v>
      </c>
      <c r="R62" s="203">
        <f t="shared" si="277"/>
        <v>0</v>
      </c>
      <c r="S62" s="203">
        <f t="shared" si="277"/>
        <v>0</v>
      </c>
      <c r="T62" s="203">
        <f t="shared" si="277"/>
        <v>0</v>
      </c>
    </row>
    <row r="63" spans="1:20" s="170" customFormat="1" x14ac:dyDescent="0.2">
      <c r="A63" s="169"/>
      <c r="B63" s="159"/>
      <c r="E63" s="167" t="s">
        <v>715</v>
      </c>
      <c r="F63" s="168"/>
      <c r="G63" s="167" t="s">
        <v>554</v>
      </c>
      <c r="H63" s="168"/>
      <c r="I63" s="168"/>
      <c r="J63" s="200">
        <f xml:space="preserve"> IF( J62 = 0, 0, J60 - J61 )</f>
        <v>0</v>
      </c>
      <c r="K63" s="200">
        <f t="shared" ref="K63:T63" si="278" xml:space="preserve"> IF( K62 = 0, 0, K60 - K61 )</f>
        <v>0</v>
      </c>
      <c r="L63" s="200">
        <f t="shared" si="278"/>
        <v>0</v>
      </c>
      <c r="M63" s="200">
        <f t="shared" si="278"/>
        <v>0</v>
      </c>
      <c r="N63" s="200">
        <f t="shared" si="278"/>
        <v>0</v>
      </c>
      <c r="O63" s="200">
        <f t="shared" si="278"/>
        <v>0</v>
      </c>
      <c r="P63" s="200">
        <f t="shared" si="278"/>
        <v>0</v>
      </c>
      <c r="Q63" s="200">
        <f t="shared" si="278"/>
        <v>0</v>
      </c>
      <c r="R63" s="200">
        <f t="shared" si="278"/>
        <v>0</v>
      </c>
      <c r="S63" s="200">
        <f t="shared" si="278"/>
        <v>0</v>
      </c>
      <c r="T63" s="200">
        <f t="shared" si="278"/>
        <v>0</v>
      </c>
    </row>
    <row r="64" spans="1:20" s="157" customFormat="1" x14ac:dyDescent="0.2">
      <c r="A64" s="158"/>
      <c r="B64" s="159"/>
      <c r="C64" s="160"/>
    </row>
    <row r="65" spans="1:20" s="157" customFormat="1" x14ac:dyDescent="0.2">
      <c r="A65" s="158"/>
      <c r="B65" s="159"/>
      <c r="C65" s="160"/>
      <c r="E65" s="157" t="str">
        <f t="shared" ref="E65:T65" si="279" xml:space="preserve"> E$63</f>
        <v>Allowed revenue percentage movement (Nov-Nov CPIH deflated)</v>
      </c>
      <c r="F65" s="157">
        <f t="shared" si="279"/>
        <v>0</v>
      </c>
      <c r="G65" s="157" t="str">
        <f t="shared" si="279"/>
        <v>Percentage</v>
      </c>
      <c r="H65" s="157">
        <f t="shared" si="279"/>
        <v>0</v>
      </c>
      <c r="I65" s="157">
        <f t="shared" si="279"/>
        <v>0</v>
      </c>
      <c r="J65" s="97">
        <f t="shared" si="279"/>
        <v>0</v>
      </c>
      <c r="K65" s="97">
        <f t="shared" si="279"/>
        <v>0</v>
      </c>
      <c r="L65" s="97">
        <f t="shared" si="279"/>
        <v>0</v>
      </c>
      <c r="M65" s="97">
        <f t="shared" si="279"/>
        <v>0</v>
      </c>
      <c r="N65" s="97">
        <f t="shared" si="279"/>
        <v>0</v>
      </c>
      <c r="O65" s="97">
        <f t="shared" si="279"/>
        <v>0</v>
      </c>
      <c r="P65" s="97">
        <f t="shared" si="279"/>
        <v>0</v>
      </c>
      <c r="Q65" s="97">
        <f t="shared" si="279"/>
        <v>0</v>
      </c>
      <c r="R65" s="97">
        <f t="shared" si="279"/>
        <v>0</v>
      </c>
      <c r="S65" s="97">
        <f t="shared" si="279"/>
        <v>0</v>
      </c>
      <c r="T65" s="97">
        <f t="shared" si="279"/>
        <v>0</v>
      </c>
    </row>
    <row r="66" spans="1:20" s="157" customFormat="1" x14ac:dyDescent="0.2">
      <c r="A66" s="158"/>
      <c r="B66" s="159"/>
      <c r="E66" s="323" t="s">
        <v>718</v>
      </c>
      <c r="G66" s="165" t="s">
        <v>554</v>
      </c>
      <c r="J66" s="270">
        <f>IF(J58&lt;&gt;0,IF(J65&gt;=0,ROUNDUP(ROUNDDOWN(J65,5),4),ROUNDDOWN(ROUNDUP(J65,5),4)),J28)</f>
        <v>0</v>
      </c>
      <c r="K66" s="270">
        <f t="shared" ref="K66:T66" si="280">IF(K58&lt;&gt;0,IF(K65&gt;=0,ROUNDUP(ROUNDDOWN(K65,5),4),ROUNDDOWN(ROUNDUP(K65,5),4)),K28)</f>
        <v>0</v>
      </c>
      <c r="L66" s="270">
        <f t="shared" si="280"/>
        <v>0</v>
      </c>
      <c r="M66" s="270">
        <f t="shared" si="280"/>
        <v>0</v>
      </c>
      <c r="N66" s="270">
        <f t="shared" si="280"/>
        <v>0</v>
      </c>
      <c r="O66" s="270">
        <f t="shared" si="280"/>
        <v>0</v>
      </c>
      <c r="P66" s="270">
        <f t="shared" si="280"/>
        <v>0</v>
      </c>
      <c r="Q66" s="270">
        <f t="shared" si="280"/>
        <v>0</v>
      </c>
      <c r="R66" s="270">
        <f t="shared" si="280"/>
        <v>0</v>
      </c>
      <c r="S66" s="270">
        <f t="shared" si="280"/>
        <v>0</v>
      </c>
      <c r="T66" s="270">
        <f t="shared" si="280"/>
        <v>0</v>
      </c>
    </row>
    <row r="67" spans="1:20" s="170" customFormat="1" x14ac:dyDescent="0.2">
      <c r="A67" s="169"/>
      <c r="B67" s="159"/>
      <c r="E67" s="324" t="s">
        <v>718</v>
      </c>
      <c r="G67" s="171" t="s">
        <v>555</v>
      </c>
      <c r="J67" s="181">
        <f>J66*100</f>
        <v>0</v>
      </c>
      <c r="K67" s="181">
        <f t="shared" ref="K67:T67" si="281">K66*100</f>
        <v>0</v>
      </c>
      <c r="L67" s="181">
        <f t="shared" si="281"/>
        <v>0</v>
      </c>
      <c r="M67" s="181">
        <f t="shared" si="281"/>
        <v>0</v>
      </c>
      <c r="N67" s="181">
        <f t="shared" si="281"/>
        <v>0</v>
      </c>
      <c r="O67" s="181">
        <f t="shared" si="281"/>
        <v>0</v>
      </c>
      <c r="P67" s="181">
        <f t="shared" si="281"/>
        <v>0</v>
      </c>
      <c r="Q67" s="181">
        <f t="shared" si="281"/>
        <v>0</v>
      </c>
      <c r="R67" s="181">
        <f t="shared" si="281"/>
        <v>0</v>
      </c>
      <c r="S67" s="181">
        <f t="shared" si="281"/>
        <v>0</v>
      </c>
      <c r="T67" s="181">
        <f t="shared" si="281"/>
        <v>0</v>
      </c>
    </row>
    <row r="68" spans="1:20" x14ac:dyDescent="0.2">
      <c r="B68" s="99"/>
      <c r="E68" s="93"/>
    </row>
    <row r="69" spans="1:20" s="212" customFormat="1" ht="13.5" x14ac:dyDescent="0.25">
      <c r="A69" s="212" t="s">
        <v>513</v>
      </c>
    </row>
  </sheetData>
  <conditionalFormatting sqref="J3:T3">
    <cfRule type="cellIs" dxfId="30" priority="1" operator="equal">
      <formula>"Post-Fcst"</formula>
    </cfRule>
    <cfRule type="cellIs" dxfId="29" priority="2" operator="equal">
      <formula>"Forecast"</formula>
    </cfRule>
    <cfRule type="cellIs" dxfId="28" priority="3" operator="equal">
      <formula>"Pre Fcst"</formula>
    </cfRule>
  </conditionalFormatting>
  <pageMargins left="0.70866141732283472" right="0.70866141732283472" top="0.74803149606299213" bottom="0.74803149606299213" header="0.31496062992125984" footer="0.31496062992125984"/>
  <pageSetup paperSize="9" scale="53"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outlinePr summaryBelow="0" summaryRight="0"/>
    <pageSetUpPr fitToPage="1"/>
  </sheetPr>
  <dimension ref="A1:T51"/>
  <sheetViews>
    <sheetView showGridLines="0" zoomScaleNormal="100" workbookViewId="0">
      <pane xSplit="9" ySplit="5" topLeftCell="J6" activePane="bottomRight" state="frozen"/>
      <selection pane="topRight"/>
      <selection pane="bottomLeft"/>
      <selection pane="bottomRight"/>
    </sheetView>
  </sheetViews>
  <sheetFormatPr defaultColWidth="0" defaultRowHeight="12.75" zeroHeight="1" x14ac:dyDescent="0.2"/>
  <cols>
    <col min="1" max="1" width="1.625" style="98" customWidth="1"/>
    <col min="2" max="2" width="1.625" style="142" customWidth="1"/>
    <col min="3" max="3" width="1.625" style="100" customWidth="1"/>
    <col min="4" max="4" width="1.625" style="90" customWidth="1"/>
    <col min="5" max="5" width="73.75" style="90" bestFit="1" customWidth="1"/>
    <col min="6" max="6" width="7.75" style="90" bestFit="1" customWidth="1"/>
    <col min="7" max="7" width="24.625" style="90" bestFit="1" customWidth="1"/>
    <col min="8" max="8" width="15.625" style="31" customWidth="1"/>
    <col min="9" max="9" width="2.625" style="31" customWidth="1"/>
    <col min="10" max="20" width="9.625" style="31" customWidth="1"/>
    <col min="21" max="16384" width="9.625" style="31" hidden="1"/>
  </cols>
  <sheetData>
    <row r="1" spans="1:20" s="105" customFormat="1" ht="44.25" x14ac:dyDescent="0.2">
      <c r="A1" s="135" t="str">
        <f ca="1" xml:space="preserve"> RIGHT(CELL("filename", $A$1), LEN(CELL("filename", $A$1)) - SEARCH("]", CELL("filename", $A$1)))</f>
        <v>Bioresources (sludge)</v>
      </c>
      <c r="B1" s="136"/>
      <c r="C1" s="137"/>
      <c r="D1" s="133"/>
      <c r="E1" s="133"/>
      <c r="F1" s="133"/>
      <c r="G1" s="133"/>
      <c r="H1" s="416" t="str">
        <f>InpActive!F9</f>
        <v>Bristol Water</v>
      </c>
      <c r="I1" s="104"/>
      <c r="J1" s="104"/>
      <c r="K1" s="104"/>
      <c r="L1" s="104"/>
      <c r="M1" s="104"/>
      <c r="N1" s="104"/>
      <c r="O1" s="104"/>
      <c r="P1" s="104"/>
      <c r="Q1" s="104"/>
      <c r="R1" s="104"/>
      <c r="S1" s="104"/>
      <c r="T1" s="104"/>
    </row>
    <row r="2" spans="1:20" s="15" customFormat="1" x14ac:dyDescent="0.2">
      <c r="A2" s="138"/>
      <c r="B2" s="139"/>
      <c r="C2" s="140"/>
      <c r="D2" s="141"/>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20" customFormat="1" x14ac:dyDescent="0.2">
      <c r="A3" s="134"/>
      <c r="B3" s="139"/>
      <c r="C3" s="140"/>
      <c r="D3" s="141"/>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1" customFormat="1" x14ac:dyDescent="0.2">
      <c r="A4" s="134"/>
      <c r="B4" s="139"/>
      <c r="C4" s="140"/>
      <c r="D4" s="141"/>
      <c r="E4" s="123" t="str">
        <f>Time!E$85</f>
        <v>Financial Year Ending</v>
      </c>
      <c r="F4" s="123"/>
      <c r="G4" s="123"/>
      <c r="H4" s="119"/>
      <c r="I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30" customFormat="1" x14ac:dyDescent="0.2">
      <c r="A5" s="134"/>
      <c r="B5" s="139"/>
      <c r="C5" s="140"/>
      <c r="D5" s="141"/>
      <c r="E5" s="123" t="str">
        <f>Time!E$10</f>
        <v>Model column counter</v>
      </c>
      <c r="F5" s="134" t="s">
        <v>514</v>
      </c>
      <c r="G5" s="134" t="s">
        <v>133</v>
      </c>
      <c r="H5" s="20" t="s">
        <v>515</v>
      </c>
      <c r="I5" s="25"/>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30" customFormat="1" x14ac:dyDescent="0.2">
      <c r="A6" s="134"/>
      <c r="B6" s="139"/>
      <c r="C6" s="140"/>
      <c r="D6" s="141"/>
      <c r="E6" s="123"/>
      <c r="F6" s="134"/>
      <c r="G6" s="134"/>
      <c r="H6" s="20"/>
      <c r="I6" s="25"/>
      <c r="J6" s="25"/>
      <c r="K6" s="25"/>
      <c r="L6" s="25"/>
      <c r="M6" s="25"/>
      <c r="N6" s="25"/>
      <c r="O6" s="25"/>
      <c r="P6" s="25"/>
      <c r="Q6" s="25"/>
      <c r="R6" s="25"/>
      <c r="S6" s="25"/>
      <c r="T6" s="25"/>
    </row>
    <row r="7" spans="1:20" s="213" customFormat="1" ht="13.5" x14ac:dyDescent="0.25">
      <c r="A7" s="213" t="s">
        <v>521</v>
      </c>
    </row>
    <row r="8" spans="1:20" x14ac:dyDescent="0.2">
      <c r="B8" s="99"/>
      <c r="E8" s="93"/>
    </row>
    <row r="9" spans="1:20" s="157" customFormat="1" x14ac:dyDescent="0.2">
      <c r="A9" s="158"/>
      <c r="B9" s="159" t="s">
        <v>697</v>
      </c>
      <c r="C9" s="160"/>
    </row>
    <row r="10" spans="1:20" s="304" customFormat="1" x14ac:dyDescent="0.2">
      <c r="A10" s="355"/>
      <c r="B10" s="356"/>
      <c r="E10" s="304" t="str">
        <f xml:space="preserve"> 'Abatements and deferrals'!E$136</f>
        <v>Payments after abatements and deferrals and other bespoke adjustments - bioresources (sludge)</v>
      </c>
      <c r="F10" s="304">
        <f xml:space="preserve"> 'Abatements and deferrals'!F$136</f>
        <v>0</v>
      </c>
      <c r="G10" s="304" t="str">
        <f xml:space="preserve"> 'Abatements and deferrals'!G$136</f>
        <v>£m (2017-18 FYA CPIH prices)</v>
      </c>
      <c r="H10" s="304">
        <f xml:space="preserve"> 'Abatements and deferrals'!H$136</f>
        <v>0</v>
      </c>
      <c r="I10" s="304">
        <f xml:space="preserve"> 'Abatements and deferrals'!I$136</f>
        <v>0</v>
      </c>
    </row>
    <row r="11" spans="1:20" s="157" customFormat="1" x14ac:dyDescent="0.2">
      <c r="A11" s="158"/>
      <c r="B11" s="159"/>
      <c r="C11" s="160"/>
      <c r="E11" s="300"/>
      <c r="G11" s="300"/>
      <c r="H11" s="300"/>
    </row>
    <row r="12" spans="1:20" s="157" customFormat="1" x14ac:dyDescent="0.2">
      <c r="A12" s="158"/>
      <c r="B12" s="159" t="s">
        <v>698</v>
      </c>
      <c r="C12" s="160"/>
    </row>
    <row r="13" spans="1:20" s="157" customFormat="1" x14ac:dyDescent="0.2">
      <c r="A13" s="158"/>
      <c r="B13" s="159"/>
      <c r="C13" s="160"/>
    </row>
    <row r="14" spans="1:20" s="163" customFormat="1" x14ac:dyDescent="0.2">
      <c r="A14" s="161"/>
      <c r="B14" s="162"/>
      <c r="E14" s="304" t="str">
        <f xml:space="preserve"> InpActive!E$12</f>
        <v>Reporting year</v>
      </c>
      <c r="F14" s="304" t="str">
        <f xml:space="preserve"> InpActive!F$12</f>
        <v>2023-24</v>
      </c>
      <c r="G14" s="304" t="str">
        <f xml:space="preserve"> InpActive!G$12</f>
        <v>Financial year</v>
      </c>
    </row>
    <row r="15" spans="1:20" s="157" customFormat="1" x14ac:dyDescent="0.2">
      <c r="A15" s="158"/>
      <c r="B15" s="159"/>
      <c r="C15" s="160"/>
      <c r="E15" s="157" t="s">
        <v>699</v>
      </c>
      <c r="F15" s="219">
        <f>_xlfn.NUMBERVALUE(CONCATENATE(20,RIGHT(F14,2)))</f>
        <v>2024</v>
      </c>
    </row>
    <row r="16" spans="1:20" s="163" customFormat="1" x14ac:dyDescent="0.2">
      <c r="A16" s="161"/>
      <c r="B16" s="162"/>
      <c r="E16" s="174" t="str">
        <f xml:space="preserve"> Time!E$85</f>
        <v>Financial Year Ending</v>
      </c>
      <c r="F16" s="172">
        <f xml:space="preserve"> Time!F$85</f>
        <v>0</v>
      </c>
      <c r="G16" s="172" t="str">
        <f xml:space="preserve"> Time!G$85</f>
        <v>year #</v>
      </c>
      <c r="H16" s="172">
        <f xml:space="preserve"> Time!H$85</f>
        <v>0</v>
      </c>
      <c r="I16" s="172">
        <f xml:space="preserve"> Time!I$85</f>
        <v>0</v>
      </c>
      <c r="J16" s="218">
        <f xml:space="preserve"> Time!J$85</f>
        <v>2016</v>
      </c>
      <c r="K16" s="218">
        <f xml:space="preserve"> Time!K$85</f>
        <v>2017</v>
      </c>
      <c r="L16" s="218">
        <f xml:space="preserve"> Time!L$85</f>
        <v>2018</v>
      </c>
      <c r="M16" s="218">
        <f xml:space="preserve"> Time!M$85</f>
        <v>2019</v>
      </c>
      <c r="N16" s="218">
        <f xml:space="preserve"> Time!N$85</f>
        <v>2020</v>
      </c>
      <c r="O16" s="218">
        <f xml:space="preserve"> Time!O$85</f>
        <v>2021</v>
      </c>
      <c r="P16" s="218">
        <f xml:space="preserve"> Time!P$85</f>
        <v>2022</v>
      </c>
      <c r="Q16" s="218">
        <f xml:space="preserve"> Time!Q$85</f>
        <v>2023</v>
      </c>
      <c r="R16" s="218">
        <f xml:space="preserve"> Time!R$85</f>
        <v>2024</v>
      </c>
      <c r="S16" s="218">
        <f xml:space="preserve"> Time!S$85</f>
        <v>2025</v>
      </c>
      <c r="T16" s="218">
        <f xml:space="preserve"> Time!T$85</f>
        <v>2026</v>
      </c>
    </row>
    <row r="17" spans="1:20" s="157" customFormat="1" x14ac:dyDescent="0.2">
      <c r="A17" s="158"/>
      <c r="B17" s="159"/>
      <c r="C17" s="160"/>
      <c r="E17" s="157" t="s">
        <v>700</v>
      </c>
      <c r="G17" s="157" t="s">
        <v>612</v>
      </c>
      <c r="J17" s="173">
        <f xml:space="preserve"> IF( J16 = $F15, 1, 0 )</f>
        <v>0</v>
      </c>
      <c r="K17" s="173">
        <f t="shared" ref="K17:T17" si="0" xml:space="preserve"> IF( K16 = $F15, 1, 0 )</f>
        <v>0</v>
      </c>
      <c r="L17" s="173">
        <f t="shared" si="0"/>
        <v>0</v>
      </c>
      <c r="M17" s="173">
        <f t="shared" si="0"/>
        <v>0</v>
      </c>
      <c r="N17" s="173">
        <f t="shared" si="0"/>
        <v>0</v>
      </c>
      <c r="O17" s="173">
        <f t="shared" si="0"/>
        <v>0</v>
      </c>
      <c r="P17" s="173">
        <f t="shared" si="0"/>
        <v>0</v>
      </c>
      <c r="Q17" s="173">
        <f t="shared" si="0"/>
        <v>0</v>
      </c>
      <c r="R17" s="173">
        <f t="shared" si="0"/>
        <v>1</v>
      </c>
      <c r="S17" s="173">
        <f t="shared" si="0"/>
        <v>0</v>
      </c>
      <c r="T17" s="173">
        <f t="shared" si="0"/>
        <v>0</v>
      </c>
    </row>
    <row r="18" spans="1:20" s="157" customFormat="1" x14ac:dyDescent="0.2">
      <c r="A18" s="158"/>
      <c r="B18" s="159"/>
      <c r="C18" s="160"/>
      <c r="E18" s="157" t="s">
        <v>701</v>
      </c>
      <c r="G18" s="157" t="s">
        <v>612</v>
      </c>
      <c r="J18" s="173">
        <f xml:space="preserve"> IF( H17 = 1, 1, 0 )</f>
        <v>0</v>
      </c>
      <c r="K18" s="173">
        <f t="shared" ref="K18:T18" si="1" xml:space="preserve"> IF( I17 = 1, 1, 0 )</f>
        <v>0</v>
      </c>
      <c r="L18" s="173">
        <f t="shared" si="1"/>
        <v>0</v>
      </c>
      <c r="M18" s="173">
        <f t="shared" si="1"/>
        <v>0</v>
      </c>
      <c r="N18" s="173">
        <f t="shared" si="1"/>
        <v>0</v>
      </c>
      <c r="O18" s="173">
        <f t="shared" si="1"/>
        <v>0</v>
      </c>
      <c r="P18" s="173">
        <f t="shared" si="1"/>
        <v>0</v>
      </c>
      <c r="Q18" s="173">
        <f t="shared" si="1"/>
        <v>0</v>
      </c>
      <c r="R18" s="173">
        <f t="shared" si="1"/>
        <v>0</v>
      </c>
      <c r="S18" s="173">
        <f t="shared" si="1"/>
        <v>0</v>
      </c>
      <c r="T18" s="173">
        <f t="shared" si="1"/>
        <v>1</v>
      </c>
    </row>
    <row r="19" spans="1:20" s="157" customFormat="1" x14ac:dyDescent="0.2">
      <c r="A19" s="158"/>
      <c r="B19" s="159"/>
      <c r="C19" s="160"/>
    </row>
    <row r="20" spans="1:20" s="157" customFormat="1" x14ac:dyDescent="0.2">
      <c r="A20" s="158"/>
      <c r="B20" s="159"/>
      <c r="C20" s="160"/>
      <c r="E20" s="300" t="str">
        <f xml:space="preserve"> E10</f>
        <v>Payments after abatements and deferrals and other bespoke adjustments - bioresources (sludge)</v>
      </c>
      <c r="G20" s="300" t="str">
        <f xml:space="preserve"> G10</f>
        <v>£m (2017-18 FYA CPIH prices)</v>
      </c>
      <c r="J20" s="300">
        <f t="shared" ref="J20:T20" si="2" xml:space="preserve"> IF( J18 = 1, $F10, 0 )</f>
        <v>0</v>
      </c>
      <c r="K20" s="300">
        <f t="shared" si="2"/>
        <v>0</v>
      </c>
      <c r="L20" s="300">
        <f t="shared" si="2"/>
        <v>0</v>
      </c>
      <c r="M20" s="300">
        <f t="shared" si="2"/>
        <v>0</v>
      </c>
      <c r="N20" s="300">
        <f t="shared" si="2"/>
        <v>0</v>
      </c>
      <c r="O20" s="300">
        <f t="shared" si="2"/>
        <v>0</v>
      </c>
      <c r="P20" s="300">
        <f t="shared" si="2"/>
        <v>0</v>
      </c>
      <c r="Q20" s="300">
        <f t="shared" si="2"/>
        <v>0</v>
      </c>
      <c r="R20" s="300">
        <f t="shared" si="2"/>
        <v>0</v>
      </c>
      <c r="S20" s="300">
        <f t="shared" si="2"/>
        <v>0</v>
      </c>
      <c r="T20" s="300">
        <f t="shared" si="2"/>
        <v>0</v>
      </c>
    </row>
    <row r="21" spans="1:20" x14ac:dyDescent="0.2">
      <c r="B21" s="99"/>
      <c r="E21" s="93"/>
    </row>
    <row r="22" spans="1:20" s="213" customFormat="1" ht="13.5" x14ac:dyDescent="0.25">
      <c r="A22" s="213" t="s">
        <v>702</v>
      </c>
    </row>
    <row r="23" spans="1:20" x14ac:dyDescent="0.2">
      <c r="B23" s="99"/>
      <c r="E23" s="93"/>
    </row>
    <row r="24" spans="1:20" x14ac:dyDescent="0.2">
      <c r="B24" s="99" t="s">
        <v>705</v>
      </c>
      <c r="E24" s="93"/>
    </row>
    <row r="25" spans="1:20" s="90" customFormat="1" x14ac:dyDescent="0.2">
      <c r="A25" s="98"/>
      <c r="B25" s="99"/>
      <c r="C25" s="100"/>
      <c r="E25" s="204" t="str">
        <f t="shared" ref="E25:T25" si="3" xml:space="preserve"> E$20</f>
        <v>Payments after abatements and deferrals and other bespoke adjustments - bioresources (sludge)</v>
      </c>
      <c r="F25" s="204">
        <f t="shared" si="3"/>
        <v>0</v>
      </c>
      <c r="G25" s="204" t="str">
        <f t="shared" si="3"/>
        <v>£m (2017-18 FYA CPIH prices)</v>
      </c>
      <c r="H25" s="204">
        <f t="shared" si="3"/>
        <v>0</v>
      </c>
      <c r="I25" s="204">
        <f t="shared" si="3"/>
        <v>0</v>
      </c>
      <c r="J25" s="204">
        <f t="shared" si="3"/>
        <v>0</v>
      </c>
      <c r="K25" s="204">
        <f t="shared" si="3"/>
        <v>0</v>
      </c>
      <c r="L25" s="204">
        <f t="shared" si="3"/>
        <v>0</v>
      </c>
      <c r="M25" s="204">
        <f t="shared" si="3"/>
        <v>0</v>
      </c>
      <c r="N25" s="204">
        <f t="shared" si="3"/>
        <v>0</v>
      </c>
      <c r="O25" s="204">
        <f t="shared" si="3"/>
        <v>0</v>
      </c>
      <c r="P25" s="204">
        <f t="shared" si="3"/>
        <v>0</v>
      </c>
      <c r="Q25" s="204">
        <f t="shared" si="3"/>
        <v>0</v>
      </c>
      <c r="R25" s="204">
        <f t="shared" si="3"/>
        <v>0</v>
      </c>
      <c r="S25" s="204">
        <f t="shared" si="3"/>
        <v>0</v>
      </c>
      <c r="T25" s="204">
        <f t="shared" si="3"/>
        <v>0</v>
      </c>
    </row>
    <row r="26" spans="1:20" s="88" customFormat="1" x14ac:dyDescent="0.2">
      <c r="A26" s="94"/>
      <c r="B26" s="95"/>
      <c r="C26" s="96"/>
      <c r="D26" s="77"/>
      <c r="E26" s="326" t="str">
        <f xml:space="preserve"> Index!E$16</f>
        <v>November CPIH cumulative inflation factor</v>
      </c>
      <c r="F26" s="326">
        <f xml:space="preserve"> Index!F$16</f>
        <v>0</v>
      </c>
      <c r="G26" s="326" t="str">
        <f xml:space="preserve"> Index!G$16</f>
        <v>Percentage</v>
      </c>
      <c r="H26" s="326">
        <f xml:space="preserve"> Index!H$16</f>
        <v>0</v>
      </c>
      <c r="I26" s="326">
        <f xml:space="preserve"> Index!I$16</f>
        <v>0</v>
      </c>
      <c r="J26" s="307">
        <f xml:space="preserve"> Index!J$16</f>
        <v>0</v>
      </c>
      <c r="K26" s="307">
        <f xml:space="preserve"> Index!K$16</f>
        <v>0</v>
      </c>
      <c r="L26" s="307">
        <f xml:space="preserve"> Index!L$16</f>
        <v>1</v>
      </c>
      <c r="M26" s="307">
        <f xml:space="preserve"> Index!M$16</f>
        <v>1.0284872298624754</v>
      </c>
      <c r="N26" s="307">
        <f xml:space="preserve"> Index!N$16</f>
        <v>1.0500982318271121</v>
      </c>
      <c r="O26" s="307">
        <f xml:space="preserve"> Index!O$16</f>
        <v>1.0658153241650294</v>
      </c>
      <c r="P26" s="307">
        <f xml:space="preserve"> Index!P$16</f>
        <v>1.0717092337917484</v>
      </c>
      <c r="Q26" s="307">
        <f xml:space="preserve"> Index!Q$16</f>
        <v>1.1208251473477406</v>
      </c>
      <c r="R26" s="307">
        <f xml:space="preserve"> Index!R$16</f>
        <v>1.2259332023575638</v>
      </c>
      <c r="S26" s="307">
        <f xml:space="preserve"> Index!S$16</f>
        <v>1.2770137524557956</v>
      </c>
      <c r="T26" s="307">
        <f xml:space="preserve"> Index!T$16</f>
        <v>1.3089390962671905</v>
      </c>
    </row>
    <row r="27" spans="1:20" s="157" customFormat="1" x14ac:dyDescent="0.2">
      <c r="A27" s="158"/>
      <c r="B27" s="159"/>
      <c r="C27" s="160"/>
      <c r="E27" s="157" t="s">
        <v>706</v>
      </c>
      <c r="G27" s="157" t="s">
        <v>571</v>
      </c>
      <c r="J27" s="157">
        <f t="shared" ref="J27:P27" si="4" xml:space="preserve"> J25 * J26</f>
        <v>0</v>
      </c>
      <c r="K27" s="157">
        <f t="shared" si="4"/>
        <v>0</v>
      </c>
      <c r="L27" s="157">
        <f t="shared" si="4"/>
        <v>0</v>
      </c>
      <c r="M27" s="157">
        <f t="shared" si="4"/>
        <v>0</v>
      </c>
      <c r="N27" s="157">
        <f t="shared" si="4"/>
        <v>0</v>
      </c>
      <c r="O27" s="157">
        <f t="shared" si="4"/>
        <v>0</v>
      </c>
      <c r="P27" s="157">
        <f t="shared" si="4"/>
        <v>0</v>
      </c>
      <c r="Q27" s="157">
        <f xml:space="preserve"> Q25 * Q26</f>
        <v>0</v>
      </c>
      <c r="R27" s="157">
        <f xml:space="preserve"> R25 * R26</f>
        <v>0</v>
      </c>
      <c r="S27" s="157">
        <f xml:space="preserve"> S25 * S26</f>
        <v>0</v>
      </c>
      <c r="T27" s="157">
        <f xml:space="preserve"> T25 * T26</f>
        <v>0</v>
      </c>
    </row>
    <row r="28" spans="1:20" x14ac:dyDescent="0.2">
      <c r="B28" s="99"/>
      <c r="E28" s="93"/>
    </row>
    <row r="29" spans="1:20" x14ac:dyDescent="0.2">
      <c r="B29" s="99" t="s">
        <v>707</v>
      </c>
      <c r="E29" s="93"/>
    </row>
    <row r="30" spans="1:20" s="88" customFormat="1" x14ac:dyDescent="0.2">
      <c r="A30" s="94"/>
      <c r="B30" s="99"/>
      <c r="C30" s="96"/>
      <c r="D30" s="77"/>
      <c r="E30" s="326" t="str">
        <f xml:space="preserve"> InpActive!E$83</f>
        <v>Marginal tax rate</v>
      </c>
      <c r="F30" s="326">
        <f xml:space="preserve"> InpActive!F$83</f>
        <v>0</v>
      </c>
      <c r="G30" s="326" t="str">
        <f xml:space="preserve"> InpActive!G$83</f>
        <v>Percentage</v>
      </c>
      <c r="H30" s="326">
        <f xml:space="preserve"> InpActive!H$83</f>
        <v>0</v>
      </c>
      <c r="I30" s="326">
        <f xml:space="preserve"> InpActive!I$83</f>
        <v>0</v>
      </c>
      <c r="J30" s="326">
        <f xml:space="preserve"> InpActive!J$83</f>
        <v>0</v>
      </c>
      <c r="K30" s="326">
        <f xml:space="preserve"> InpActive!K$83</f>
        <v>0</v>
      </c>
      <c r="L30" s="326">
        <f xml:space="preserve"> InpActive!L$83</f>
        <v>0</v>
      </c>
      <c r="M30" s="326">
        <f xml:space="preserve"> InpActive!M$83</f>
        <v>0</v>
      </c>
      <c r="N30" s="326">
        <f xml:space="preserve"> InpActive!N$83</f>
        <v>0</v>
      </c>
      <c r="O30" s="326">
        <f xml:space="preserve"> InpActive!O$83</f>
        <v>0</v>
      </c>
      <c r="P30" s="326">
        <f xml:space="preserve"> InpActive!P$83</f>
        <v>0</v>
      </c>
      <c r="Q30" s="326">
        <f xml:space="preserve"> InpActive!Q$83</f>
        <v>0.19</v>
      </c>
      <c r="R30" s="326">
        <f xml:space="preserve"> InpActive!R$83</f>
        <v>0.19</v>
      </c>
      <c r="S30" s="326">
        <f xml:space="preserve"> InpActive!S$83</f>
        <v>0.25</v>
      </c>
      <c r="T30" s="326">
        <f xml:space="preserve"> InpActive!T$83</f>
        <v>0</v>
      </c>
    </row>
    <row r="31" spans="1:20" x14ac:dyDescent="0.2">
      <c r="B31" s="99"/>
      <c r="E31" s="93" t="s">
        <v>708</v>
      </c>
      <c r="G31" s="90" t="s">
        <v>554</v>
      </c>
      <c r="J31" s="97">
        <f xml:space="preserve"> 1 / ( 1 - J30 ) - 1</f>
        <v>0</v>
      </c>
      <c r="K31" s="97">
        <f t="shared" ref="K31:T31" si="5" xml:space="preserve"> 1 / ( 1 - K30 ) - 1</f>
        <v>0</v>
      </c>
      <c r="L31" s="97">
        <f t="shared" si="5"/>
        <v>0</v>
      </c>
      <c r="M31" s="97">
        <f t="shared" si="5"/>
        <v>0</v>
      </c>
      <c r="N31" s="97">
        <f t="shared" si="5"/>
        <v>0</v>
      </c>
      <c r="O31" s="97">
        <f t="shared" si="5"/>
        <v>0</v>
      </c>
      <c r="P31" s="97">
        <f t="shared" si="5"/>
        <v>0</v>
      </c>
      <c r="Q31" s="97">
        <f t="shared" si="5"/>
        <v>0.23456790123456783</v>
      </c>
      <c r="R31" s="97">
        <f t="shared" si="5"/>
        <v>0.23456790123456783</v>
      </c>
      <c r="S31" s="97">
        <f t="shared" si="5"/>
        <v>0.33333333333333326</v>
      </c>
      <c r="T31" s="97">
        <f t="shared" si="5"/>
        <v>0</v>
      </c>
    </row>
    <row r="32" spans="1:20" x14ac:dyDescent="0.2">
      <c r="B32" s="99"/>
      <c r="E32" s="93"/>
    </row>
    <row r="33" spans="1:20" s="157" customFormat="1" x14ac:dyDescent="0.2">
      <c r="A33" s="158"/>
      <c r="B33" s="159"/>
      <c r="C33" s="160"/>
      <c r="E33" s="157" t="str">
        <f xml:space="preserve"> E$27</f>
        <v>ODI value nominal prices</v>
      </c>
      <c r="G33" s="157" t="str">
        <f xml:space="preserve"> G$27</f>
        <v>£m (nominal)</v>
      </c>
      <c r="H33" s="157">
        <f t="shared" ref="H33:T33" si="6" xml:space="preserve"> H$27</f>
        <v>0</v>
      </c>
      <c r="I33" s="157">
        <f t="shared" si="6"/>
        <v>0</v>
      </c>
      <c r="J33" s="157">
        <f t="shared" si="6"/>
        <v>0</v>
      </c>
      <c r="K33" s="157">
        <f t="shared" si="6"/>
        <v>0</v>
      </c>
      <c r="L33" s="157">
        <f t="shared" si="6"/>
        <v>0</v>
      </c>
      <c r="M33" s="157">
        <f t="shared" si="6"/>
        <v>0</v>
      </c>
      <c r="N33" s="157">
        <f t="shared" si="6"/>
        <v>0</v>
      </c>
      <c r="O33" s="157">
        <f t="shared" si="6"/>
        <v>0</v>
      </c>
      <c r="P33" s="157">
        <f t="shared" si="6"/>
        <v>0</v>
      </c>
      <c r="Q33" s="157">
        <f t="shared" si="6"/>
        <v>0</v>
      </c>
      <c r="R33" s="157">
        <f t="shared" si="6"/>
        <v>0</v>
      </c>
      <c r="S33" s="157">
        <f t="shared" si="6"/>
        <v>0</v>
      </c>
      <c r="T33" s="157">
        <f t="shared" si="6"/>
        <v>0</v>
      </c>
    </row>
    <row r="34" spans="1:20" s="97" customFormat="1" x14ac:dyDescent="0.2">
      <c r="A34" s="197"/>
      <c r="B34" s="198"/>
      <c r="E34" s="97" t="str">
        <f xml:space="preserve"> E$31</f>
        <v>Tax on Tax geometric uplift</v>
      </c>
      <c r="F34" s="97">
        <f t="shared" ref="F34:T34" si="7" xml:space="preserve"> F$31</f>
        <v>0</v>
      </c>
      <c r="G34" s="97" t="str">
        <f t="shared" si="7"/>
        <v>Percentage</v>
      </c>
      <c r="H34" s="97">
        <f t="shared" si="7"/>
        <v>0</v>
      </c>
      <c r="I34" s="97">
        <f t="shared" si="7"/>
        <v>0</v>
      </c>
      <c r="J34" s="97">
        <f t="shared" si="7"/>
        <v>0</v>
      </c>
      <c r="K34" s="97">
        <f t="shared" si="7"/>
        <v>0</v>
      </c>
      <c r="L34" s="97">
        <f t="shared" si="7"/>
        <v>0</v>
      </c>
      <c r="M34" s="97">
        <f t="shared" si="7"/>
        <v>0</v>
      </c>
      <c r="N34" s="97">
        <f t="shared" si="7"/>
        <v>0</v>
      </c>
      <c r="O34" s="97">
        <f t="shared" si="7"/>
        <v>0</v>
      </c>
      <c r="P34" s="97">
        <f t="shared" si="7"/>
        <v>0</v>
      </c>
      <c r="Q34" s="97">
        <f t="shared" si="7"/>
        <v>0.23456790123456783</v>
      </c>
      <c r="R34" s="97">
        <f t="shared" si="7"/>
        <v>0.23456790123456783</v>
      </c>
      <c r="S34" s="97">
        <f t="shared" si="7"/>
        <v>0.33333333333333326</v>
      </c>
      <c r="T34" s="97">
        <f t="shared" si="7"/>
        <v>0</v>
      </c>
    </row>
    <row r="35" spans="1:20" s="157" customFormat="1" x14ac:dyDescent="0.2">
      <c r="A35" s="158"/>
      <c r="B35" s="159"/>
      <c r="C35" s="160"/>
      <c r="E35" s="157" t="s">
        <v>709</v>
      </c>
      <c r="G35" s="157" t="s">
        <v>571</v>
      </c>
      <c r="H35" s="157">
        <f xml:space="preserve"> SUM( J35:T35 )</f>
        <v>0</v>
      </c>
      <c r="J35" s="157">
        <f t="shared" ref="J35:T35" si="8" xml:space="preserve"> J33 * J34</f>
        <v>0</v>
      </c>
      <c r="K35" s="157">
        <f t="shared" si="8"/>
        <v>0</v>
      </c>
      <c r="L35" s="157">
        <f t="shared" si="8"/>
        <v>0</v>
      </c>
      <c r="M35" s="157">
        <f t="shared" si="8"/>
        <v>0</v>
      </c>
      <c r="N35" s="157">
        <f t="shared" si="8"/>
        <v>0</v>
      </c>
      <c r="O35" s="157">
        <f t="shared" si="8"/>
        <v>0</v>
      </c>
      <c r="P35" s="157">
        <f t="shared" si="8"/>
        <v>0</v>
      </c>
      <c r="Q35" s="157">
        <f t="shared" si="8"/>
        <v>0</v>
      </c>
      <c r="R35" s="157">
        <f t="shared" si="8"/>
        <v>0</v>
      </c>
      <c r="S35" s="157">
        <f t="shared" si="8"/>
        <v>0</v>
      </c>
      <c r="T35" s="157">
        <f t="shared" si="8"/>
        <v>0</v>
      </c>
    </row>
    <row r="36" spans="1:20" s="157" customFormat="1" x14ac:dyDescent="0.2">
      <c r="A36" s="158"/>
      <c r="B36" s="159"/>
      <c r="C36" s="160"/>
    </row>
    <row r="37" spans="1:20" s="157" customFormat="1" x14ac:dyDescent="0.2">
      <c r="A37" s="158"/>
      <c r="B37" s="159"/>
      <c r="C37" s="160"/>
      <c r="E37" s="157" t="str">
        <f xml:space="preserve"> E$27</f>
        <v>ODI value nominal prices</v>
      </c>
      <c r="F37" s="157">
        <f t="shared" ref="F37:T37" si="9" xml:space="preserve"> F$27</f>
        <v>0</v>
      </c>
      <c r="G37" s="157" t="str">
        <f t="shared" si="9"/>
        <v>£m (nominal)</v>
      </c>
      <c r="H37" s="157">
        <f t="shared" si="9"/>
        <v>0</v>
      </c>
      <c r="I37" s="157">
        <f t="shared" si="9"/>
        <v>0</v>
      </c>
      <c r="J37" s="157">
        <f t="shared" si="9"/>
        <v>0</v>
      </c>
      <c r="K37" s="157">
        <f t="shared" si="9"/>
        <v>0</v>
      </c>
      <c r="L37" s="157">
        <f t="shared" si="9"/>
        <v>0</v>
      </c>
      <c r="M37" s="157">
        <f t="shared" si="9"/>
        <v>0</v>
      </c>
      <c r="N37" s="157">
        <f t="shared" si="9"/>
        <v>0</v>
      </c>
      <c r="O37" s="157">
        <f t="shared" si="9"/>
        <v>0</v>
      </c>
      <c r="P37" s="157">
        <f t="shared" si="9"/>
        <v>0</v>
      </c>
      <c r="Q37" s="157">
        <f t="shared" si="9"/>
        <v>0</v>
      </c>
      <c r="R37" s="157">
        <f t="shared" si="9"/>
        <v>0</v>
      </c>
      <c r="S37" s="157">
        <f t="shared" si="9"/>
        <v>0</v>
      </c>
      <c r="T37" s="157">
        <f t="shared" si="9"/>
        <v>0</v>
      </c>
    </row>
    <row r="38" spans="1:20" s="157" customFormat="1" x14ac:dyDescent="0.2">
      <c r="A38" s="158"/>
      <c r="B38" s="159"/>
      <c r="C38" s="160"/>
      <c r="E38" s="157" t="str">
        <f xml:space="preserve"> E$35</f>
        <v>Tax on nominal ODI</v>
      </c>
      <c r="F38" s="157">
        <f t="shared" ref="F38:T38" si="10" xml:space="preserve"> F$35</f>
        <v>0</v>
      </c>
      <c r="G38" s="157" t="str">
        <f t="shared" si="10"/>
        <v>£m (nominal)</v>
      </c>
      <c r="H38" s="157">
        <f t="shared" si="10"/>
        <v>0</v>
      </c>
      <c r="I38" s="157">
        <f t="shared" si="10"/>
        <v>0</v>
      </c>
      <c r="J38" s="157">
        <f t="shared" si="10"/>
        <v>0</v>
      </c>
      <c r="K38" s="157">
        <f t="shared" si="10"/>
        <v>0</v>
      </c>
      <c r="L38" s="157">
        <f t="shared" si="10"/>
        <v>0</v>
      </c>
      <c r="M38" s="157">
        <f t="shared" si="10"/>
        <v>0</v>
      </c>
      <c r="N38" s="157">
        <f t="shared" si="10"/>
        <v>0</v>
      </c>
      <c r="O38" s="157">
        <f t="shared" si="10"/>
        <v>0</v>
      </c>
      <c r="P38" s="157">
        <f t="shared" si="10"/>
        <v>0</v>
      </c>
      <c r="Q38" s="157">
        <f t="shared" si="10"/>
        <v>0</v>
      </c>
      <c r="R38" s="157">
        <f t="shared" si="10"/>
        <v>0</v>
      </c>
      <c r="S38" s="157">
        <f t="shared" si="10"/>
        <v>0</v>
      </c>
      <c r="T38" s="157">
        <f t="shared" si="10"/>
        <v>0</v>
      </c>
    </row>
    <row r="39" spans="1:20" s="157" customFormat="1" x14ac:dyDescent="0.2">
      <c r="A39" s="158"/>
      <c r="B39" s="159"/>
      <c r="C39" s="160"/>
      <c r="E39" s="157" t="s">
        <v>710</v>
      </c>
      <c r="G39" s="157" t="s">
        <v>571</v>
      </c>
      <c r="H39" s="157">
        <f xml:space="preserve"> SUM( J39:T39 )</f>
        <v>0</v>
      </c>
      <c r="J39" s="165">
        <f xml:space="preserve"> J37 + J38</f>
        <v>0</v>
      </c>
      <c r="K39" s="165">
        <f t="shared" ref="K39:T39" si="11" xml:space="preserve"> K37 + K38</f>
        <v>0</v>
      </c>
      <c r="L39" s="165">
        <f t="shared" si="11"/>
        <v>0</v>
      </c>
      <c r="M39" s="165">
        <f t="shared" si="11"/>
        <v>0</v>
      </c>
      <c r="N39" s="165">
        <f t="shared" si="11"/>
        <v>0</v>
      </c>
      <c r="O39" s="165">
        <f t="shared" si="11"/>
        <v>0</v>
      </c>
      <c r="P39" s="165">
        <f t="shared" si="11"/>
        <v>0</v>
      </c>
      <c r="Q39" s="165">
        <f t="shared" si="11"/>
        <v>0</v>
      </c>
      <c r="R39" s="165">
        <f t="shared" si="11"/>
        <v>0</v>
      </c>
      <c r="S39" s="165">
        <f t="shared" si="11"/>
        <v>0</v>
      </c>
      <c r="T39" s="165">
        <f t="shared" si="11"/>
        <v>0</v>
      </c>
    </row>
    <row r="40" spans="1:20" x14ac:dyDescent="0.2">
      <c r="B40" s="99"/>
      <c r="E40" s="93"/>
      <c r="H40" s="90"/>
      <c r="I40" s="90"/>
      <c r="J40" s="92"/>
      <c r="K40" s="92"/>
      <c r="L40" s="92"/>
      <c r="M40" s="92"/>
      <c r="N40" s="92"/>
      <c r="O40" s="92"/>
      <c r="P40" s="92"/>
      <c r="Q40" s="92"/>
      <c r="R40" s="92"/>
      <c r="S40" s="92"/>
      <c r="T40" s="92"/>
    </row>
    <row r="41" spans="1:20" x14ac:dyDescent="0.2">
      <c r="B41" s="99" t="s">
        <v>719</v>
      </c>
      <c r="E41" s="93"/>
      <c r="H41" s="90"/>
      <c r="I41" s="90"/>
      <c r="J41" s="92"/>
      <c r="K41" s="92"/>
      <c r="L41" s="92"/>
      <c r="M41" s="92"/>
      <c r="N41" s="92"/>
      <c r="O41" s="92"/>
      <c r="P41" s="92"/>
      <c r="Q41" s="92"/>
      <c r="R41" s="92"/>
      <c r="S41" s="92"/>
      <c r="T41" s="92"/>
    </row>
    <row r="42" spans="1:20" s="157" customFormat="1" x14ac:dyDescent="0.2">
      <c r="A42" s="158"/>
      <c r="B42" s="159"/>
      <c r="C42" s="160"/>
      <c r="E42" s="157" t="str">
        <f>E39</f>
        <v xml:space="preserve">Total value of ODI </v>
      </c>
      <c r="G42" s="157" t="str">
        <f t="shared" ref="G42" si="12">G39</f>
        <v>£m (nominal)</v>
      </c>
      <c r="J42" s="157">
        <f t="shared" ref="J42:T42" si="13">J39</f>
        <v>0</v>
      </c>
      <c r="K42" s="157">
        <f t="shared" si="13"/>
        <v>0</v>
      </c>
      <c r="L42" s="157">
        <f t="shared" si="13"/>
        <v>0</v>
      </c>
      <c r="M42" s="157">
        <f t="shared" si="13"/>
        <v>0</v>
      </c>
      <c r="N42" s="157">
        <f t="shared" si="13"/>
        <v>0</v>
      </c>
      <c r="O42" s="157">
        <f t="shared" si="13"/>
        <v>0</v>
      </c>
      <c r="P42" s="157">
        <f t="shared" si="13"/>
        <v>0</v>
      </c>
      <c r="Q42" s="157">
        <f t="shared" si="13"/>
        <v>0</v>
      </c>
      <c r="R42" s="157">
        <f t="shared" si="13"/>
        <v>0</v>
      </c>
      <c r="S42" s="157">
        <f t="shared" si="13"/>
        <v>0</v>
      </c>
      <c r="T42" s="157">
        <f t="shared" si="13"/>
        <v>0</v>
      </c>
    </row>
    <row r="43" spans="1:20" s="154" customFormat="1" x14ac:dyDescent="0.2">
      <c r="A43" s="205"/>
      <c r="B43" s="206"/>
      <c r="E43" s="307" t="str">
        <f>Index!E16</f>
        <v>November CPIH cumulative inflation factor</v>
      </c>
      <c r="G43" s="307" t="str">
        <f>Index!G16</f>
        <v>Percentage</v>
      </c>
      <c r="J43" s="307">
        <f>Index!J16</f>
        <v>0</v>
      </c>
      <c r="K43" s="307">
        <f>Index!K16</f>
        <v>0</v>
      </c>
      <c r="L43" s="307">
        <f>Index!L16</f>
        <v>1</v>
      </c>
      <c r="M43" s="307">
        <f>Index!M16</f>
        <v>1.0284872298624754</v>
      </c>
      <c r="N43" s="307">
        <f>Index!N16</f>
        <v>1.0500982318271121</v>
      </c>
      <c r="O43" s="307">
        <f>Index!O16</f>
        <v>1.0658153241650294</v>
      </c>
      <c r="P43" s="307">
        <f>Index!P16</f>
        <v>1.0717092337917484</v>
      </c>
      <c r="Q43" s="307">
        <f>Index!Q16</f>
        <v>1.1208251473477406</v>
      </c>
      <c r="R43" s="307">
        <f>Index!R16</f>
        <v>1.2259332023575638</v>
      </c>
      <c r="S43" s="307">
        <f>Index!S16</f>
        <v>1.2770137524557956</v>
      </c>
      <c r="T43" s="307">
        <f>Index!T16</f>
        <v>1.3089390962671905</v>
      </c>
    </row>
    <row r="44" spans="1:20" s="300" customFormat="1" x14ac:dyDescent="0.2">
      <c r="A44" s="357"/>
      <c r="B44" s="327"/>
      <c r="C44" s="359"/>
      <c r="E44" s="300" t="str">
        <f>"ODI value in "&amp;InpActive!$F$15</f>
        <v>ODI value in £m (2017-18 FYA CPIH prices)</v>
      </c>
      <c r="G44" s="300" t="str">
        <f>InpActive!$F$15</f>
        <v>£m (2017-18 FYA CPIH prices)</v>
      </c>
      <c r="J44" s="323">
        <f>IF(J43&lt;&gt;0,J42/J43,0)</f>
        <v>0</v>
      </c>
      <c r="K44" s="323">
        <f t="shared" ref="K44:T44" si="14">IF(K43&lt;&gt;0,K42/K43,0)</f>
        <v>0</v>
      </c>
      <c r="L44" s="323">
        <f t="shared" si="14"/>
        <v>0</v>
      </c>
      <c r="M44" s="323">
        <f t="shared" si="14"/>
        <v>0</v>
      </c>
      <c r="N44" s="323">
        <f t="shared" si="14"/>
        <v>0</v>
      </c>
      <c r="O44" s="323">
        <f>IF(O43&lt;&gt;0,O42/O43,0)</f>
        <v>0</v>
      </c>
      <c r="P44" s="323">
        <f t="shared" si="14"/>
        <v>0</v>
      </c>
      <c r="Q44" s="323">
        <f>IF(Q43&lt;&gt;0,Q42/Q43,0)</f>
        <v>0</v>
      </c>
      <c r="R44" s="323">
        <f t="shared" si="14"/>
        <v>0</v>
      </c>
      <c r="S44" s="323">
        <f t="shared" si="14"/>
        <v>0</v>
      </c>
      <c r="T44" s="323">
        <f t="shared" si="14"/>
        <v>0</v>
      </c>
    </row>
    <row r="45" spans="1:20" s="157" customFormat="1" x14ac:dyDescent="0.2">
      <c r="A45" s="158"/>
      <c r="B45" s="159"/>
      <c r="C45" s="160"/>
    </row>
    <row r="46" spans="1:20" s="157" customFormat="1" x14ac:dyDescent="0.2">
      <c r="A46" s="158"/>
      <c r="B46" s="327" t="s">
        <v>720</v>
      </c>
      <c r="C46" s="160"/>
    </row>
    <row r="47" spans="1:20" s="163" customFormat="1" x14ac:dyDescent="0.2">
      <c r="A47" s="161"/>
      <c r="B47" s="162"/>
      <c r="E47" s="304" t="str">
        <f>InpActive!E117</f>
        <v>Unadjusted revenue (URt in last determination) - bioresources (sludge)</v>
      </c>
      <c r="F47" s="304">
        <f>InpActive!F117</f>
        <v>0</v>
      </c>
      <c r="G47" s="304" t="str">
        <f>InpActive!G117</f>
        <v>£m (2017-18 FYA CPIH prices)</v>
      </c>
      <c r="H47" s="304">
        <f>InpActive!H117</f>
        <v>0</v>
      </c>
      <c r="I47" s="304">
        <f>InpActive!I117</f>
        <v>0</v>
      </c>
      <c r="J47" s="304">
        <f>InpActive!J117</f>
        <v>0</v>
      </c>
      <c r="K47" s="304">
        <f>InpActive!K117</f>
        <v>0</v>
      </c>
      <c r="L47" s="304">
        <f>InpActive!L117</f>
        <v>0</v>
      </c>
      <c r="M47" s="304">
        <f>InpActive!M117</f>
        <v>0</v>
      </c>
      <c r="N47" s="304">
        <f>InpActive!N117</f>
        <v>0</v>
      </c>
      <c r="O47" s="304">
        <f>InpActive!O117</f>
        <v>0</v>
      </c>
      <c r="P47" s="304">
        <f>InpActive!P117</f>
        <v>0</v>
      </c>
      <c r="Q47" s="304">
        <f>InpActive!Q117</f>
        <v>0</v>
      </c>
      <c r="R47" s="304">
        <f>InpActive!R117</f>
        <v>0</v>
      </c>
      <c r="S47" s="304">
        <f>InpActive!S117</f>
        <v>0</v>
      </c>
      <c r="T47" s="304">
        <f>InpActive!T117</f>
        <v>0</v>
      </c>
    </row>
    <row r="48" spans="1:20" s="300" customFormat="1" x14ac:dyDescent="0.2">
      <c r="A48" s="357"/>
      <c r="B48" s="327"/>
      <c r="E48" s="300" t="str">
        <f xml:space="preserve"> E$44</f>
        <v>ODI value in £m (2017-18 FYA CPIH prices)</v>
      </c>
      <c r="F48" s="300">
        <f t="shared" ref="F48:T48" si="15" xml:space="preserve"> F$44</f>
        <v>0</v>
      </c>
      <c r="G48" s="300" t="str">
        <f t="shared" si="15"/>
        <v>£m (2017-18 FYA CPIH prices)</v>
      </c>
      <c r="H48" s="300">
        <f t="shared" si="15"/>
        <v>0</v>
      </c>
      <c r="I48" s="300">
        <f t="shared" si="15"/>
        <v>0</v>
      </c>
      <c r="J48" s="300">
        <f t="shared" si="15"/>
        <v>0</v>
      </c>
      <c r="K48" s="300">
        <f t="shared" si="15"/>
        <v>0</v>
      </c>
      <c r="L48" s="300">
        <f t="shared" si="15"/>
        <v>0</v>
      </c>
      <c r="M48" s="300">
        <f t="shared" si="15"/>
        <v>0</v>
      </c>
      <c r="N48" s="300">
        <f t="shared" si="15"/>
        <v>0</v>
      </c>
      <c r="O48" s="300">
        <f t="shared" si="15"/>
        <v>0</v>
      </c>
      <c r="P48" s="300">
        <f t="shared" si="15"/>
        <v>0</v>
      </c>
      <c r="Q48" s="300">
        <f t="shared" si="15"/>
        <v>0</v>
      </c>
      <c r="R48" s="300">
        <f t="shared" si="15"/>
        <v>0</v>
      </c>
      <c r="S48" s="300">
        <f t="shared" si="15"/>
        <v>0</v>
      </c>
      <c r="T48" s="300">
        <f t="shared" si="15"/>
        <v>0</v>
      </c>
    </row>
    <row r="49" spans="1:20" s="181" customFormat="1" x14ac:dyDescent="0.2">
      <c r="A49" s="179"/>
      <c r="B49" s="180"/>
      <c r="E49" s="328" t="s">
        <v>721</v>
      </c>
      <c r="G49" s="328" t="str">
        <f>InpActive!$F$15</f>
        <v>£m (2017-18 FYA CPIH prices)</v>
      </c>
      <c r="J49" s="328">
        <f>J47+J48</f>
        <v>0</v>
      </c>
      <c r="K49" s="328">
        <f t="shared" ref="K49:T49" si="16">K47+K48</f>
        <v>0</v>
      </c>
      <c r="L49" s="328">
        <f t="shared" si="16"/>
        <v>0</v>
      </c>
      <c r="M49" s="328">
        <f t="shared" si="16"/>
        <v>0</v>
      </c>
      <c r="N49" s="328">
        <f t="shared" si="16"/>
        <v>0</v>
      </c>
      <c r="O49" s="328">
        <f t="shared" si="16"/>
        <v>0</v>
      </c>
      <c r="P49" s="328">
        <f t="shared" si="16"/>
        <v>0</v>
      </c>
      <c r="Q49" s="328">
        <f>Q47+Q48</f>
        <v>0</v>
      </c>
      <c r="R49" s="328">
        <f t="shared" si="16"/>
        <v>0</v>
      </c>
      <c r="S49" s="328">
        <f t="shared" si="16"/>
        <v>0</v>
      </c>
      <c r="T49" s="328">
        <f t="shared" si="16"/>
        <v>0</v>
      </c>
    </row>
    <row r="50" spans="1:20" x14ac:dyDescent="0.2">
      <c r="B50" s="99"/>
      <c r="E50" s="93"/>
      <c r="H50" s="90"/>
      <c r="I50" s="90"/>
    </row>
    <row r="51" spans="1:20" s="212" customFormat="1" ht="13.5" x14ac:dyDescent="0.25">
      <c r="A51" s="212" t="s">
        <v>513</v>
      </c>
    </row>
  </sheetData>
  <conditionalFormatting sqref="J3:T3">
    <cfRule type="cellIs" dxfId="27" priority="1" operator="equal">
      <formula>"Post-Fcst"</formula>
    </cfRule>
    <cfRule type="cellIs" dxfId="26" priority="2" operator="equal">
      <formula>"Forecast"</formula>
    </cfRule>
    <cfRule type="cellIs" dxfId="25" priority="3" operator="equal">
      <formula>"Pre Fcst"</formula>
    </cfRule>
  </conditionalFormatting>
  <pageMargins left="0.70866141732283472" right="0.70866141732283472" top="0.74803149606299213" bottom="0.74803149606299213" header="0.31496062992125984" footer="0.31496062992125984"/>
  <pageSetup paperSize="9" scale="53"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outlinePr summaryBelow="0" summaryRight="0"/>
    <pageSetUpPr fitToPage="1"/>
  </sheetPr>
  <dimension ref="A1:T46"/>
  <sheetViews>
    <sheetView showGridLines="0" zoomScaleNormal="100" workbookViewId="0">
      <pane xSplit="9" ySplit="5" topLeftCell="J6" activePane="bottomRight" state="frozen"/>
      <selection pane="topRight"/>
      <selection pane="bottomLeft"/>
      <selection pane="bottomRight"/>
    </sheetView>
  </sheetViews>
  <sheetFormatPr defaultColWidth="9.625" defaultRowHeight="12.75" zeroHeight="1" x14ac:dyDescent="0.2"/>
  <cols>
    <col min="1" max="1" width="1.625" style="98" customWidth="1"/>
    <col min="2" max="2" width="1.625" style="142" customWidth="1"/>
    <col min="3" max="3" width="1.625" style="100" customWidth="1"/>
    <col min="4" max="4" width="1.625" style="90" customWidth="1"/>
    <col min="5" max="5" width="50.625" style="90" customWidth="1"/>
    <col min="6" max="6" width="15.625" style="90" customWidth="1"/>
    <col min="7" max="7" width="30.625" style="90" customWidth="1"/>
    <col min="8" max="8" width="15.625" style="31" customWidth="1"/>
    <col min="9" max="9" width="2.625" style="31" customWidth="1"/>
    <col min="10" max="20" width="9.625" style="31" customWidth="1"/>
    <col min="21" max="16384" width="9.625" style="31"/>
  </cols>
  <sheetData>
    <row r="1" spans="1:20" s="105" customFormat="1" ht="44.25" x14ac:dyDescent="0.2">
      <c r="A1" s="135" t="str">
        <f ca="1" xml:space="preserve"> RIGHT(CELL("filename", $A$1), LEN(CELL("filename", $A$1)) - SEARCH("]", CELL("filename", $A$1)))</f>
        <v>Residential retail</v>
      </c>
      <c r="B1" s="136"/>
      <c r="C1" s="137"/>
      <c r="D1" s="133"/>
      <c r="E1" s="133"/>
      <c r="F1" s="133"/>
      <c r="G1" s="133"/>
      <c r="H1" s="416" t="str">
        <f>InpActive!F9</f>
        <v>Bristol Water</v>
      </c>
      <c r="I1" s="104"/>
      <c r="J1" s="104"/>
      <c r="K1" s="104"/>
      <c r="L1" s="104"/>
      <c r="M1" s="104"/>
      <c r="N1" s="104"/>
      <c r="O1" s="104"/>
      <c r="P1" s="104"/>
      <c r="Q1" s="104"/>
      <c r="R1" s="104"/>
      <c r="S1" s="104"/>
      <c r="T1" s="104"/>
    </row>
    <row r="2" spans="1:20" s="15" customFormat="1" x14ac:dyDescent="0.2">
      <c r="A2" s="138"/>
      <c r="B2" s="139"/>
      <c r="C2" s="140"/>
      <c r="D2" s="141"/>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20" customFormat="1" x14ac:dyDescent="0.2">
      <c r="A3" s="134"/>
      <c r="B3" s="139"/>
      <c r="C3" s="140"/>
      <c r="D3" s="141"/>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1" customFormat="1" x14ac:dyDescent="0.2">
      <c r="A4" s="134"/>
      <c r="B4" s="139"/>
      <c r="C4" s="140"/>
      <c r="D4" s="141"/>
      <c r="E4" s="123" t="str">
        <f>Time!E$85</f>
        <v>Financial Year Ending</v>
      </c>
      <c r="F4" s="123"/>
      <c r="G4" s="123"/>
      <c r="H4" s="119"/>
      <c r="I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30" customFormat="1" x14ac:dyDescent="0.2">
      <c r="A5" s="134"/>
      <c r="B5" s="139"/>
      <c r="C5" s="140"/>
      <c r="D5" s="141"/>
      <c r="E5" s="123" t="str">
        <f>Time!E$10</f>
        <v>Model column counter</v>
      </c>
      <c r="F5" s="134" t="s">
        <v>514</v>
      </c>
      <c r="G5" s="134" t="s">
        <v>133</v>
      </c>
      <c r="H5" s="20" t="s">
        <v>515</v>
      </c>
      <c r="I5" s="25"/>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30" customFormat="1" x14ac:dyDescent="0.2">
      <c r="A6" s="134"/>
      <c r="B6" s="139"/>
      <c r="C6" s="140"/>
      <c r="D6" s="141"/>
      <c r="E6" s="123"/>
      <c r="F6" s="134"/>
      <c r="G6" s="134"/>
      <c r="H6" s="20"/>
      <c r="I6" s="25"/>
      <c r="J6" s="25"/>
      <c r="K6" s="25"/>
      <c r="L6" s="25"/>
      <c r="M6" s="25"/>
      <c r="N6" s="25"/>
      <c r="O6" s="25"/>
      <c r="P6" s="25"/>
      <c r="Q6" s="25"/>
      <c r="R6" s="25"/>
      <c r="S6" s="25"/>
      <c r="T6" s="25"/>
    </row>
    <row r="7" spans="1:20" s="213" customFormat="1" ht="13.5" x14ac:dyDescent="0.25">
      <c r="A7" s="213" t="s">
        <v>521</v>
      </c>
    </row>
    <row r="8" spans="1:20" x14ac:dyDescent="0.2">
      <c r="A8" s="158"/>
      <c r="B8" s="159"/>
      <c r="C8" s="160"/>
      <c r="D8" s="157"/>
      <c r="E8" s="157"/>
      <c r="F8" s="157"/>
      <c r="G8" s="157"/>
      <c r="H8" s="157"/>
      <c r="I8" s="157"/>
      <c r="J8" s="157"/>
      <c r="K8" s="157"/>
      <c r="L8" s="157"/>
      <c r="M8" s="157"/>
      <c r="N8" s="157"/>
      <c r="O8" s="157"/>
      <c r="P8" s="157"/>
      <c r="Q8" s="157"/>
      <c r="R8" s="157"/>
      <c r="S8" s="157"/>
      <c r="T8" s="157"/>
    </row>
    <row r="9" spans="1:20" s="157" customFormat="1" x14ac:dyDescent="0.2">
      <c r="A9" s="158"/>
      <c r="B9" s="159" t="s">
        <v>697</v>
      </c>
      <c r="C9" s="160"/>
    </row>
    <row r="10" spans="1:20" s="304" customFormat="1" x14ac:dyDescent="0.2">
      <c r="A10" s="355"/>
      <c r="B10" s="356"/>
      <c r="E10" s="304" t="str">
        <f xml:space="preserve"> 'Abatements and deferrals'!E$137</f>
        <v>Payments after abatements and deferrals and other bespoke adjustments - residential retail</v>
      </c>
      <c r="F10" s="304">
        <f xml:space="preserve"> 'Abatements and deferrals'!F$137</f>
        <v>0.43815332222895187</v>
      </c>
      <c r="G10" s="304" t="str">
        <f xml:space="preserve"> 'Abatements and deferrals'!G$137</f>
        <v>£m (2017-18 FYA CPIH prices)</v>
      </c>
      <c r="H10" s="304">
        <f xml:space="preserve"> 'Abatements and deferrals'!H$137</f>
        <v>0</v>
      </c>
      <c r="I10" s="304">
        <f xml:space="preserve"> 'Abatements and deferrals'!I$137</f>
        <v>0</v>
      </c>
    </row>
    <row r="11" spans="1:20" s="157" customFormat="1" x14ac:dyDescent="0.2">
      <c r="A11" s="158"/>
      <c r="B11" s="159"/>
      <c r="C11" s="160"/>
      <c r="E11" s="300"/>
      <c r="G11" s="300"/>
      <c r="H11" s="300"/>
    </row>
    <row r="12" spans="1:20" s="157" customFormat="1" x14ac:dyDescent="0.2">
      <c r="A12" s="158"/>
      <c r="B12" s="159" t="s">
        <v>698</v>
      </c>
      <c r="C12" s="160"/>
    </row>
    <row r="13" spans="1:20" s="157" customFormat="1" x14ac:dyDescent="0.2">
      <c r="A13" s="158"/>
      <c r="B13" s="159"/>
      <c r="C13" s="160"/>
    </row>
    <row r="14" spans="1:20" s="163" customFormat="1" x14ac:dyDescent="0.2">
      <c r="A14" s="161"/>
      <c r="B14" s="162"/>
      <c r="E14" s="304" t="str">
        <f xml:space="preserve"> InpActive!E$12</f>
        <v>Reporting year</v>
      </c>
      <c r="F14" s="304" t="str">
        <f xml:space="preserve"> InpActive!F$12</f>
        <v>2023-24</v>
      </c>
      <c r="G14" s="304" t="str">
        <f xml:space="preserve"> InpActive!G$12</f>
        <v>Financial year</v>
      </c>
    </row>
    <row r="15" spans="1:20" s="157" customFormat="1" x14ac:dyDescent="0.2">
      <c r="A15" s="158"/>
      <c r="B15" s="159"/>
      <c r="C15" s="160"/>
      <c r="E15" s="157" t="s">
        <v>699</v>
      </c>
      <c r="F15" s="219">
        <f>_xlfn.NUMBERVALUE(CONCATENATE(20,RIGHT(F14,2)))</f>
        <v>2024</v>
      </c>
    </row>
    <row r="16" spans="1:20" s="163" customFormat="1" x14ac:dyDescent="0.2">
      <c r="A16" s="161"/>
      <c r="B16" s="162"/>
      <c r="E16" s="174" t="str">
        <f xml:space="preserve"> Time!E$85</f>
        <v>Financial Year Ending</v>
      </c>
      <c r="F16" s="172">
        <f xml:space="preserve"> Time!F$85</f>
        <v>0</v>
      </c>
      <c r="G16" s="172" t="str">
        <f xml:space="preserve"> Time!G$85</f>
        <v>year #</v>
      </c>
      <c r="H16" s="172">
        <f xml:space="preserve"> Time!H$85</f>
        <v>0</v>
      </c>
      <c r="I16" s="172">
        <f xml:space="preserve"> Time!I$85</f>
        <v>0</v>
      </c>
      <c r="J16" s="218">
        <f xml:space="preserve"> Time!J$85</f>
        <v>2016</v>
      </c>
      <c r="K16" s="218">
        <f xml:space="preserve"> Time!K$85</f>
        <v>2017</v>
      </c>
      <c r="L16" s="218">
        <f xml:space="preserve"> Time!L$85</f>
        <v>2018</v>
      </c>
      <c r="M16" s="218">
        <f xml:space="preserve"> Time!M$85</f>
        <v>2019</v>
      </c>
      <c r="N16" s="218">
        <f xml:space="preserve"> Time!N$85</f>
        <v>2020</v>
      </c>
      <c r="O16" s="218">
        <f xml:space="preserve"> Time!O$85</f>
        <v>2021</v>
      </c>
      <c r="P16" s="218">
        <f xml:space="preserve"> Time!P$85</f>
        <v>2022</v>
      </c>
      <c r="Q16" s="218">
        <f xml:space="preserve"> Time!Q$85</f>
        <v>2023</v>
      </c>
      <c r="R16" s="218">
        <f xml:space="preserve"> Time!R$85</f>
        <v>2024</v>
      </c>
      <c r="S16" s="218">
        <f xml:space="preserve"> Time!S$85</f>
        <v>2025</v>
      </c>
      <c r="T16" s="218">
        <f xml:space="preserve"> Time!T$85</f>
        <v>2026</v>
      </c>
    </row>
    <row r="17" spans="1:20" s="157" customFormat="1" x14ac:dyDescent="0.2">
      <c r="A17" s="158"/>
      <c r="B17" s="159"/>
      <c r="C17" s="160"/>
      <c r="E17" s="157" t="s">
        <v>700</v>
      </c>
      <c r="G17" s="157" t="s">
        <v>612</v>
      </c>
      <c r="J17" s="173">
        <f xml:space="preserve"> IF( J16 = $F15, 1, 0 )</f>
        <v>0</v>
      </c>
      <c r="K17" s="173">
        <f t="shared" ref="K17:T17" si="0" xml:space="preserve"> IF( K16 = $F15, 1, 0 )</f>
        <v>0</v>
      </c>
      <c r="L17" s="173">
        <f t="shared" si="0"/>
        <v>0</v>
      </c>
      <c r="M17" s="173">
        <f t="shared" si="0"/>
        <v>0</v>
      </c>
      <c r="N17" s="173">
        <f t="shared" si="0"/>
        <v>0</v>
      </c>
      <c r="O17" s="173">
        <f t="shared" si="0"/>
        <v>0</v>
      </c>
      <c r="P17" s="173">
        <f t="shared" si="0"/>
        <v>0</v>
      </c>
      <c r="Q17" s="173">
        <f t="shared" si="0"/>
        <v>0</v>
      </c>
      <c r="R17" s="173">
        <f t="shared" si="0"/>
        <v>1</v>
      </c>
      <c r="S17" s="173">
        <f t="shared" si="0"/>
        <v>0</v>
      </c>
      <c r="T17" s="173">
        <f t="shared" si="0"/>
        <v>0</v>
      </c>
    </row>
    <row r="18" spans="1:20" s="157" customFormat="1" x14ac:dyDescent="0.2">
      <c r="A18" s="158"/>
      <c r="B18" s="159"/>
      <c r="C18" s="160"/>
      <c r="E18" s="157" t="s">
        <v>701</v>
      </c>
      <c r="G18" s="157" t="s">
        <v>612</v>
      </c>
      <c r="J18" s="173">
        <f xml:space="preserve"> IF( H17 = 1, 1, 0 )</f>
        <v>0</v>
      </c>
      <c r="K18" s="173">
        <f t="shared" ref="K18:T18" si="1" xml:space="preserve"> IF( I17 = 1, 1, 0 )</f>
        <v>0</v>
      </c>
      <c r="L18" s="173">
        <f t="shared" si="1"/>
        <v>0</v>
      </c>
      <c r="M18" s="173">
        <f t="shared" si="1"/>
        <v>0</v>
      </c>
      <c r="N18" s="173">
        <f t="shared" si="1"/>
        <v>0</v>
      </c>
      <c r="O18" s="173">
        <f t="shared" si="1"/>
        <v>0</v>
      </c>
      <c r="P18" s="173">
        <f t="shared" si="1"/>
        <v>0</v>
      </c>
      <c r="Q18" s="173">
        <f t="shared" si="1"/>
        <v>0</v>
      </c>
      <c r="R18" s="173">
        <f t="shared" si="1"/>
        <v>0</v>
      </c>
      <c r="S18" s="173">
        <f t="shared" si="1"/>
        <v>0</v>
      </c>
      <c r="T18" s="173">
        <f t="shared" si="1"/>
        <v>1</v>
      </c>
    </row>
    <row r="19" spans="1:20" s="157" customFormat="1" x14ac:dyDescent="0.2">
      <c r="A19" s="158"/>
      <c r="B19" s="159"/>
      <c r="C19" s="160"/>
    </row>
    <row r="20" spans="1:20" s="157" customFormat="1" x14ac:dyDescent="0.2">
      <c r="A20" s="158"/>
      <c r="B20" s="159"/>
      <c r="C20" s="160"/>
      <c r="E20" s="300" t="str">
        <f xml:space="preserve"> E10</f>
        <v>Payments after abatements and deferrals and other bespoke adjustments - residential retail</v>
      </c>
      <c r="G20" s="300" t="str">
        <f xml:space="preserve"> G10</f>
        <v>£m (2017-18 FYA CPIH prices)</v>
      </c>
      <c r="J20" s="300">
        <f t="shared" ref="J20:T20" si="2" xml:space="preserve"> IF( J18 = 1, $F10, 0 )</f>
        <v>0</v>
      </c>
      <c r="K20" s="300">
        <f t="shared" si="2"/>
        <v>0</v>
      </c>
      <c r="L20" s="300">
        <f t="shared" si="2"/>
        <v>0</v>
      </c>
      <c r="M20" s="300">
        <f t="shared" si="2"/>
        <v>0</v>
      </c>
      <c r="N20" s="300">
        <f t="shared" si="2"/>
        <v>0</v>
      </c>
      <c r="O20" s="300">
        <f t="shared" si="2"/>
        <v>0</v>
      </c>
      <c r="P20" s="300">
        <f t="shared" si="2"/>
        <v>0</v>
      </c>
      <c r="Q20" s="300">
        <f t="shared" si="2"/>
        <v>0</v>
      </c>
      <c r="R20" s="300">
        <f t="shared" si="2"/>
        <v>0</v>
      </c>
      <c r="S20" s="300">
        <f t="shared" si="2"/>
        <v>0</v>
      </c>
      <c r="T20" s="300">
        <f t="shared" si="2"/>
        <v>0.43815332222895187</v>
      </c>
    </row>
    <row r="21" spans="1:20" x14ac:dyDescent="0.2">
      <c r="A21" s="158"/>
      <c r="B21" s="159"/>
      <c r="C21" s="160"/>
      <c r="D21" s="157"/>
      <c r="E21" s="157"/>
      <c r="F21" s="157"/>
      <c r="G21" s="157"/>
      <c r="H21" s="157"/>
      <c r="I21" s="157"/>
      <c r="J21" s="157"/>
      <c r="K21" s="157"/>
      <c r="L21" s="157"/>
      <c r="M21" s="157"/>
      <c r="N21" s="157"/>
      <c r="O21" s="157"/>
      <c r="P21" s="157"/>
      <c r="Q21" s="157"/>
      <c r="R21" s="157"/>
      <c r="S21" s="157"/>
      <c r="T21" s="157"/>
    </row>
    <row r="22" spans="1:20" s="213" customFormat="1" ht="13.5" x14ac:dyDescent="0.25">
      <c r="A22" s="213" t="s">
        <v>702</v>
      </c>
    </row>
    <row r="23" spans="1:20" x14ac:dyDescent="0.2">
      <c r="B23" s="99"/>
      <c r="E23" s="93"/>
    </row>
    <row r="24" spans="1:20" x14ac:dyDescent="0.2">
      <c r="B24" s="99" t="s">
        <v>705</v>
      </c>
      <c r="E24" s="93"/>
    </row>
    <row r="25" spans="1:20" s="90" customFormat="1" x14ac:dyDescent="0.2">
      <c r="A25" s="98"/>
      <c r="B25" s="99"/>
      <c r="C25" s="100"/>
      <c r="E25" s="204" t="str">
        <f t="shared" ref="E25:T25" si="3" xml:space="preserve"> E$20</f>
        <v>Payments after abatements and deferrals and other bespoke adjustments - residential retail</v>
      </c>
      <c r="F25" s="204">
        <f t="shared" si="3"/>
        <v>0</v>
      </c>
      <c r="G25" s="204" t="str">
        <f t="shared" si="3"/>
        <v>£m (2017-18 FYA CPIH prices)</v>
      </c>
      <c r="H25" s="204">
        <f t="shared" si="3"/>
        <v>0</v>
      </c>
      <c r="I25" s="204">
        <f t="shared" si="3"/>
        <v>0</v>
      </c>
      <c r="J25" s="204">
        <f t="shared" si="3"/>
        <v>0</v>
      </c>
      <c r="K25" s="204">
        <f t="shared" si="3"/>
        <v>0</v>
      </c>
      <c r="L25" s="204">
        <f t="shared" si="3"/>
        <v>0</v>
      </c>
      <c r="M25" s="204">
        <f t="shared" si="3"/>
        <v>0</v>
      </c>
      <c r="N25" s="204">
        <f t="shared" si="3"/>
        <v>0</v>
      </c>
      <c r="O25" s="204">
        <f t="shared" si="3"/>
        <v>0</v>
      </c>
      <c r="P25" s="204">
        <f t="shared" si="3"/>
        <v>0</v>
      </c>
      <c r="Q25" s="204">
        <f t="shared" si="3"/>
        <v>0</v>
      </c>
      <c r="R25" s="204">
        <f t="shared" si="3"/>
        <v>0</v>
      </c>
      <c r="S25" s="204">
        <f t="shared" si="3"/>
        <v>0</v>
      </c>
      <c r="T25" s="204">
        <f t="shared" si="3"/>
        <v>0.43815332222895187</v>
      </c>
    </row>
    <row r="26" spans="1:20" s="88" customFormat="1" x14ac:dyDescent="0.2">
      <c r="A26" s="94"/>
      <c r="B26" s="95"/>
      <c r="C26" s="96"/>
      <c r="D26" s="77"/>
      <c r="E26" s="326" t="str">
        <f xml:space="preserve"> Index!E$16</f>
        <v>November CPIH cumulative inflation factor</v>
      </c>
      <c r="F26" s="326">
        <f xml:space="preserve"> Index!F$16</f>
        <v>0</v>
      </c>
      <c r="G26" s="326" t="str">
        <f xml:space="preserve"> Index!G$16</f>
        <v>Percentage</v>
      </c>
      <c r="H26" s="326">
        <f xml:space="preserve"> Index!H$16</f>
        <v>0</v>
      </c>
      <c r="I26" s="326">
        <f xml:space="preserve"> Index!I$16</f>
        <v>0</v>
      </c>
      <c r="J26" s="307">
        <f xml:space="preserve"> Index!J$16</f>
        <v>0</v>
      </c>
      <c r="K26" s="307">
        <f xml:space="preserve"> Index!K$16</f>
        <v>0</v>
      </c>
      <c r="L26" s="307">
        <f xml:space="preserve"> Index!L$16</f>
        <v>1</v>
      </c>
      <c r="M26" s="307">
        <f xml:space="preserve"> Index!M$16</f>
        <v>1.0284872298624754</v>
      </c>
      <c r="N26" s="307">
        <f xml:space="preserve"> Index!N$16</f>
        <v>1.0500982318271121</v>
      </c>
      <c r="O26" s="307">
        <f xml:space="preserve"> Index!O$16</f>
        <v>1.0658153241650294</v>
      </c>
      <c r="P26" s="307">
        <f xml:space="preserve"> Index!P$16</f>
        <v>1.0717092337917484</v>
      </c>
      <c r="Q26" s="307">
        <f xml:space="preserve"> Index!Q$16</f>
        <v>1.1208251473477406</v>
      </c>
      <c r="R26" s="307">
        <f xml:space="preserve"> Index!R$16</f>
        <v>1.2259332023575638</v>
      </c>
      <c r="S26" s="307">
        <f xml:space="preserve"> Index!S$16</f>
        <v>1.2770137524557956</v>
      </c>
      <c r="T26" s="307">
        <f xml:space="preserve"> Index!T$16</f>
        <v>1.3089390962671905</v>
      </c>
    </row>
    <row r="27" spans="1:20" s="157" customFormat="1" x14ac:dyDescent="0.2">
      <c r="A27" s="158"/>
      <c r="B27" s="159"/>
      <c r="C27" s="160"/>
      <c r="E27" s="157" t="s">
        <v>706</v>
      </c>
      <c r="G27" s="157" t="s">
        <v>571</v>
      </c>
      <c r="J27" s="157">
        <f t="shared" ref="J27:P27" si="4" xml:space="preserve"> J25 * J26</f>
        <v>0</v>
      </c>
      <c r="K27" s="157">
        <f t="shared" si="4"/>
        <v>0</v>
      </c>
      <c r="L27" s="157">
        <f t="shared" si="4"/>
        <v>0</v>
      </c>
      <c r="M27" s="157">
        <f t="shared" si="4"/>
        <v>0</v>
      </c>
      <c r="N27" s="157">
        <f t="shared" si="4"/>
        <v>0</v>
      </c>
      <c r="O27" s="157">
        <f t="shared" si="4"/>
        <v>0</v>
      </c>
      <c r="P27" s="157">
        <f t="shared" si="4"/>
        <v>0</v>
      </c>
      <c r="Q27" s="157">
        <f xml:space="preserve"> Q25 * Q26</f>
        <v>0</v>
      </c>
      <c r="R27" s="157">
        <f xml:space="preserve"> R25 * R26</f>
        <v>0</v>
      </c>
      <c r="S27" s="157">
        <f xml:space="preserve"> S25 * S26</f>
        <v>0</v>
      </c>
      <c r="T27" s="157">
        <f xml:space="preserve"> T25 * T26</f>
        <v>0.5735160136248314</v>
      </c>
    </row>
    <row r="28" spans="1:20" x14ac:dyDescent="0.2">
      <c r="B28" s="99"/>
      <c r="E28" s="93"/>
    </row>
    <row r="29" spans="1:20" x14ac:dyDescent="0.2">
      <c r="B29" s="99" t="s">
        <v>707</v>
      </c>
      <c r="E29" s="93"/>
    </row>
    <row r="30" spans="1:20" s="88" customFormat="1" x14ac:dyDescent="0.2">
      <c r="A30" s="94"/>
      <c r="B30" s="99"/>
      <c r="C30" s="96"/>
      <c r="D30" s="77"/>
      <c r="E30" s="326" t="str">
        <f xml:space="preserve"> InpActive!E$83</f>
        <v>Marginal tax rate</v>
      </c>
      <c r="F30" s="326">
        <f xml:space="preserve"> InpActive!F$83</f>
        <v>0</v>
      </c>
      <c r="G30" s="326" t="str">
        <f xml:space="preserve"> InpActive!G$83</f>
        <v>Percentage</v>
      </c>
      <c r="H30" s="326">
        <f xml:space="preserve"> InpActive!H$83</f>
        <v>0</v>
      </c>
      <c r="I30" s="326">
        <f xml:space="preserve"> InpActive!I$83</f>
        <v>0</v>
      </c>
      <c r="J30" s="326">
        <f xml:space="preserve"> InpActive!J$83</f>
        <v>0</v>
      </c>
      <c r="K30" s="326">
        <f xml:space="preserve"> InpActive!K$83</f>
        <v>0</v>
      </c>
      <c r="L30" s="326">
        <f xml:space="preserve"> InpActive!L$83</f>
        <v>0</v>
      </c>
      <c r="M30" s="326">
        <f xml:space="preserve"> InpActive!M$83</f>
        <v>0</v>
      </c>
      <c r="N30" s="326">
        <f xml:space="preserve"> InpActive!N$83</f>
        <v>0</v>
      </c>
      <c r="O30" s="326">
        <f xml:space="preserve"> InpActive!O$83</f>
        <v>0</v>
      </c>
      <c r="P30" s="326">
        <f xml:space="preserve"> InpActive!P$83</f>
        <v>0</v>
      </c>
      <c r="Q30" s="326">
        <f xml:space="preserve"> InpActive!Q$83</f>
        <v>0.19</v>
      </c>
      <c r="R30" s="326">
        <f xml:space="preserve"> InpActive!R$83</f>
        <v>0.19</v>
      </c>
      <c r="S30" s="326">
        <f xml:space="preserve"> InpActive!S$83</f>
        <v>0.25</v>
      </c>
      <c r="T30" s="326">
        <f xml:space="preserve"> InpActive!T$83</f>
        <v>0</v>
      </c>
    </row>
    <row r="31" spans="1:20" x14ac:dyDescent="0.2">
      <c r="B31" s="99"/>
      <c r="E31" s="157" t="s">
        <v>708</v>
      </c>
      <c r="G31" s="97" t="s">
        <v>554</v>
      </c>
      <c r="J31" s="97">
        <f xml:space="preserve"> 1 / ( 1 - J30 ) - 1</f>
        <v>0</v>
      </c>
      <c r="K31" s="97">
        <f t="shared" ref="K31:T31" si="5" xml:space="preserve"> 1 / ( 1 - K30 ) - 1</f>
        <v>0</v>
      </c>
      <c r="L31" s="97">
        <f t="shared" si="5"/>
        <v>0</v>
      </c>
      <c r="M31" s="97">
        <f t="shared" si="5"/>
        <v>0</v>
      </c>
      <c r="N31" s="97">
        <f t="shared" si="5"/>
        <v>0</v>
      </c>
      <c r="O31" s="97">
        <f t="shared" si="5"/>
        <v>0</v>
      </c>
      <c r="P31" s="97">
        <f t="shared" si="5"/>
        <v>0</v>
      </c>
      <c r="Q31" s="97">
        <f t="shared" si="5"/>
        <v>0.23456790123456783</v>
      </c>
      <c r="R31" s="97">
        <f t="shared" si="5"/>
        <v>0.23456790123456783</v>
      </c>
      <c r="S31" s="97">
        <f t="shared" si="5"/>
        <v>0.33333333333333326</v>
      </c>
      <c r="T31" s="97">
        <f t="shared" si="5"/>
        <v>0</v>
      </c>
    </row>
    <row r="32" spans="1:20" x14ac:dyDescent="0.2">
      <c r="B32" s="99"/>
      <c r="E32" s="93"/>
    </row>
    <row r="33" spans="1:20" s="157" customFormat="1" x14ac:dyDescent="0.2">
      <c r="A33" s="158"/>
      <c r="B33" s="159"/>
      <c r="C33" s="160"/>
      <c r="E33" s="157" t="str">
        <f xml:space="preserve"> E$27</f>
        <v>ODI value nominal prices</v>
      </c>
      <c r="F33" s="157">
        <f t="shared" ref="F33:T33" si="6" xml:space="preserve"> F$27</f>
        <v>0</v>
      </c>
      <c r="G33" s="157" t="str">
        <f t="shared" si="6"/>
        <v>£m (nominal)</v>
      </c>
      <c r="H33" s="157">
        <f t="shared" si="6"/>
        <v>0</v>
      </c>
      <c r="I33" s="157">
        <f t="shared" si="6"/>
        <v>0</v>
      </c>
      <c r="J33" s="157">
        <f t="shared" si="6"/>
        <v>0</v>
      </c>
      <c r="K33" s="157">
        <f t="shared" si="6"/>
        <v>0</v>
      </c>
      <c r="L33" s="157">
        <f t="shared" si="6"/>
        <v>0</v>
      </c>
      <c r="M33" s="157">
        <f t="shared" si="6"/>
        <v>0</v>
      </c>
      <c r="N33" s="157">
        <f t="shared" si="6"/>
        <v>0</v>
      </c>
      <c r="O33" s="157">
        <f t="shared" si="6"/>
        <v>0</v>
      </c>
      <c r="P33" s="157">
        <f t="shared" si="6"/>
        <v>0</v>
      </c>
      <c r="Q33" s="157">
        <f t="shared" si="6"/>
        <v>0</v>
      </c>
      <c r="R33" s="157">
        <f t="shared" si="6"/>
        <v>0</v>
      </c>
      <c r="S33" s="157">
        <f t="shared" si="6"/>
        <v>0</v>
      </c>
      <c r="T33" s="157">
        <f t="shared" si="6"/>
        <v>0.5735160136248314</v>
      </c>
    </row>
    <row r="34" spans="1:20" s="97" customFormat="1" x14ac:dyDescent="0.2">
      <c r="A34" s="197"/>
      <c r="B34" s="198"/>
      <c r="E34" s="97" t="str">
        <f xml:space="preserve"> E$31</f>
        <v>Tax on Tax geometric uplift</v>
      </c>
      <c r="F34" s="97">
        <f t="shared" ref="F34:T34" si="7" xml:space="preserve"> F$31</f>
        <v>0</v>
      </c>
      <c r="G34" s="97" t="str">
        <f t="shared" si="7"/>
        <v>Percentage</v>
      </c>
      <c r="H34" s="97">
        <f t="shared" si="7"/>
        <v>0</v>
      </c>
      <c r="I34" s="97">
        <f t="shared" si="7"/>
        <v>0</v>
      </c>
      <c r="J34" s="97">
        <f t="shared" si="7"/>
        <v>0</v>
      </c>
      <c r="K34" s="97">
        <f t="shared" si="7"/>
        <v>0</v>
      </c>
      <c r="L34" s="97">
        <f t="shared" si="7"/>
        <v>0</v>
      </c>
      <c r="M34" s="97">
        <f t="shared" si="7"/>
        <v>0</v>
      </c>
      <c r="N34" s="97">
        <f t="shared" si="7"/>
        <v>0</v>
      </c>
      <c r="O34" s="97">
        <f t="shared" si="7"/>
        <v>0</v>
      </c>
      <c r="P34" s="97">
        <f t="shared" si="7"/>
        <v>0</v>
      </c>
      <c r="Q34" s="97">
        <f t="shared" si="7"/>
        <v>0.23456790123456783</v>
      </c>
      <c r="R34" s="97">
        <f t="shared" si="7"/>
        <v>0.23456790123456783</v>
      </c>
      <c r="S34" s="97">
        <f t="shared" si="7"/>
        <v>0.33333333333333326</v>
      </c>
      <c r="T34" s="97">
        <f t="shared" si="7"/>
        <v>0</v>
      </c>
    </row>
    <row r="35" spans="1:20" s="157" customFormat="1" x14ac:dyDescent="0.2">
      <c r="A35" s="158"/>
      <c r="B35" s="159"/>
      <c r="C35" s="160"/>
      <c r="E35" s="157" t="s">
        <v>709</v>
      </c>
      <c r="G35" s="157" t="s">
        <v>571</v>
      </c>
      <c r="H35" s="157">
        <f xml:space="preserve"> SUM( J35:T35 )</f>
        <v>0</v>
      </c>
      <c r="J35" s="157">
        <f t="shared" ref="J35:T35" si="8" xml:space="preserve"> J33 * J34</f>
        <v>0</v>
      </c>
      <c r="K35" s="157">
        <f t="shared" si="8"/>
        <v>0</v>
      </c>
      <c r="L35" s="157">
        <f t="shared" si="8"/>
        <v>0</v>
      </c>
      <c r="M35" s="157">
        <f t="shared" si="8"/>
        <v>0</v>
      </c>
      <c r="N35" s="157">
        <f t="shared" si="8"/>
        <v>0</v>
      </c>
      <c r="O35" s="157">
        <f t="shared" si="8"/>
        <v>0</v>
      </c>
      <c r="P35" s="157">
        <f t="shared" si="8"/>
        <v>0</v>
      </c>
      <c r="Q35" s="157">
        <f t="shared" si="8"/>
        <v>0</v>
      </c>
      <c r="R35" s="157">
        <f t="shared" si="8"/>
        <v>0</v>
      </c>
      <c r="S35" s="157">
        <f t="shared" si="8"/>
        <v>0</v>
      </c>
      <c r="T35" s="157">
        <f t="shared" si="8"/>
        <v>0</v>
      </c>
    </row>
    <row r="36" spans="1:20" s="157" customFormat="1" x14ac:dyDescent="0.2">
      <c r="A36" s="158"/>
      <c r="B36" s="159"/>
      <c r="C36" s="160"/>
    </row>
    <row r="37" spans="1:20" s="157" customFormat="1" x14ac:dyDescent="0.2">
      <c r="A37" s="158"/>
      <c r="B37" s="159"/>
      <c r="C37" s="160"/>
      <c r="E37" s="157" t="str">
        <f xml:space="preserve"> E$27</f>
        <v>ODI value nominal prices</v>
      </c>
      <c r="F37" s="157">
        <f t="shared" ref="F37:T37" si="9" xml:space="preserve"> F$27</f>
        <v>0</v>
      </c>
      <c r="G37" s="157" t="str">
        <f t="shared" si="9"/>
        <v>£m (nominal)</v>
      </c>
      <c r="H37" s="157">
        <f t="shared" si="9"/>
        <v>0</v>
      </c>
      <c r="I37" s="157">
        <f t="shared" si="9"/>
        <v>0</v>
      </c>
      <c r="J37" s="157">
        <f t="shared" si="9"/>
        <v>0</v>
      </c>
      <c r="K37" s="157">
        <f t="shared" si="9"/>
        <v>0</v>
      </c>
      <c r="L37" s="157">
        <f t="shared" si="9"/>
        <v>0</v>
      </c>
      <c r="M37" s="157">
        <f t="shared" si="9"/>
        <v>0</v>
      </c>
      <c r="N37" s="157">
        <f t="shared" si="9"/>
        <v>0</v>
      </c>
      <c r="O37" s="157">
        <f t="shared" si="9"/>
        <v>0</v>
      </c>
      <c r="P37" s="157">
        <f t="shared" si="9"/>
        <v>0</v>
      </c>
      <c r="Q37" s="157">
        <f t="shared" si="9"/>
        <v>0</v>
      </c>
      <c r="R37" s="157">
        <f t="shared" si="9"/>
        <v>0</v>
      </c>
      <c r="S37" s="157">
        <f t="shared" si="9"/>
        <v>0</v>
      </c>
      <c r="T37" s="157">
        <f t="shared" si="9"/>
        <v>0.5735160136248314</v>
      </c>
    </row>
    <row r="38" spans="1:20" s="157" customFormat="1" x14ac:dyDescent="0.2">
      <c r="A38" s="158"/>
      <c r="B38" s="159"/>
      <c r="C38" s="160"/>
      <c r="E38" s="157" t="str">
        <f xml:space="preserve"> E$35</f>
        <v>Tax on nominal ODI</v>
      </c>
      <c r="F38" s="157">
        <f t="shared" ref="F38:T38" si="10" xml:space="preserve"> F$35</f>
        <v>0</v>
      </c>
      <c r="G38" s="157" t="str">
        <f t="shared" si="10"/>
        <v>£m (nominal)</v>
      </c>
      <c r="H38" s="157">
        <f t="shared" si="10"/>
        <v>0</v>
      </c>
      <c r="I38" s="157">
        <f t="shared" si="10"/>
        <v>0</v>
      </c>
      <c r="J38" s="157">
        <f t="shared" si="10"/>
        <v>0</v>
      </c>
      <c r="K38" s="157">
        <f t="shared" si="10"/>
        <v>0</v>
      </c>
      <c r="L38" s="157">
        <f t="shared" si="10"/>
        <v>0</v>
      </c>
      <c r="M38" s="157">
        <f t="shared" si="10"/>
        <v>0</v>
      </c>
      <c r="N38" s="157">
        <f t="shared" si="10"/>
        <v>0</v>
      </c>
      <c r="O38" s="157">
        <f t="shared" si="10"/>
        <v>0</v>
      </c>
      <c r="P38" s="157">
        <f t="shared" si="10"/>
        <v>0</v>
      </c>
      <c r="Q38" s="157">
        <f t="shared" si="10"/>
        <v>0</v>
      </c>
      <c r="R38" s="157">
        <f t="shared" si="10"/>
        <v>0</v>
      </c>
      <c r="S38" s="157">
        <f t="shared" si="10"/>
        <v>0</v>
      </c>
      <c r="T38" s="157">
        <f t="shared" si="10"/>
        <v>0</v>
      </c>
    </row>
    <row r="39" spans="1:20" s="157" customFormat="1" x14ac:dyDescent="0.2">
      <c r="A39" s="158"/>
      <c r="B39" s="159"/>
      <c r="C39" s="160"/>
      <c r="E39" s="157" t="s">
        <v>710</v>
      </c>
      <c r="G39" s="157" t="s">
        <v>571</v>
      </c>
      <c r="H39" s="157">
        <f xml:space="preserve"> SUM( J39:T39 )</f>
        <v>0.5735160136248314</v>
      </c>
      <c r="J39" s="165">
        <f xml:space="preserve"> J37 + J38</f>
        <v>0</v>
      </c>
      <c r="K39" s="165">
        <f t="shared" ref="K39:T39" si="11" xml:space="preserve"> K37 + K38</f>
        <v>0</v>
      </c>
      <c r="L39" s="165">
        <f t="shared" si="11"/>
        <v>0</v>
      </c>
      <c r="M39" s="165">
        <f t="shared" si="11"/>
        <v>0</v>
      </c>
      <c r="N39" s="165">
        <f t="shared" si="11"/>
        <v>0</v>
      </c>
      <c r="O39" s="165">
        <f t="shared" si="11"/>
        <v>0</v>
      </c>
      <c r="P39" s="165">
        <f t="shared" si="11"/>
        <v>0</v>
      </c>
      <c r="Q39" s="165">
        <f t="shared" si="11"/>
        <v>0</v>
      </c>
      <c r="R39" s="165">
        <f t="shared" si="11"/>
        <v>0</v>
      </c>
      <c r="S39" s="165">
        <f t="shared" si="11"/>
        <v>0</v>
      </c>
      <c r="T39" s="165">
        <f t="shared" si="11"/>
        <v>0.5735160136248314</v>
      </c>
    </row>
    <row r="40" spans="1:20" x14ac:dyDescent="0.2">
      <c r="B40" s="99"/>
      <c r="E40" s="93"/>
      <c r="H40" s="90"/>
      <c r="I40" s="90"/>
    </row>
    <row r="41" spans="1:20" x14ac:dyDescent="0.2">
      <c r="B41" s="99" t="s">
        <v>722</v>
      </c>
      <c r="E41" s="93"/>
      <c r="H41" s="90"/>
      <c r="I41" s="90"/>
    </row>
    <row r="42" spans="1:20" s="88" customFormat="1" x14ac:dyDescent="0.2">
      <c r="A42" s="94"/>
      <c r="B42" s="95"/>
      <c r="C42" s="96"/>
      <c r="D42" s="77"/>
      <c r="E42" s="304" t="str">
        <f>InpActive!E120</f>
        <v>Total revenue (TRt in last determination) - residential retail</v>
      </c>
      <c r="F42" s="163"/>
      <c r="G42" s="304" t="str">
        <f>InpActive!G120</f>
        <v>£m (nominal)</v>
      </c>
      <c r="H42" s="163"/>
      <c r="I42" s="163"/>
      <c r="J42" s="304">
        <f>InpActive!J120</f>
        <v>0</v>
      </c>
      <c r="K42" s="304">
        <f>InpActive!K120</f>
        <v>0</v>
      </c>
      <c r="L42" s="304">
        <f>InpActive!L120</f>
        <v>0</v>
      </c>
      <c r="M42" s="304">
        <f>InpActive!M120</f>
        <v>0</v>
      </c>
      <c r="N42" s="304">
        <f>InpActive!N120</f>
        <v>0</v>
      </c>
      <c r="O42" s="304">
        <f>InpActive!O120</f>
        <v>0</v>
      </c>
      <c r="P42" s="304">
        <f>InpActive!P120</f>
        <v>11.122</v>
      </c>
      <c r="Q42" s="304">
        <f>InpActive!Q120</f>
        <v>11.618</v>
      </c>
      <c r="R42" s="304">
        <f>InpActive!R120</f>
        <v>12.156000000000001</v>
      </c>
      <c r="S42" s="304">
        <f>InpActive!S120</f>
        <v>12.151</v>
      </c>
      <c r="T42" s="304">
        <f>InpActive!T120</f>
        <v>0</v>
      </c>
    </row>
    <row r="43" spans="1:20" x14ac:dyDescent="0.2">
      <c r="B43" s="99"/>
      <c r="E43" s="300" t="str">
        <f>E39</f>
        <v xml:space="preserve">Total value of ODI </v>
      </c>
      <c r="F43" s="300">
        <f t="shared" ref="F43:T43" si="12">F39</f>
        <v>0</v>
      </c>
      <c r="G43" s="300" t="str">
        <f t="shared" si="12"/>
        <v>£m (nominal)</v>
      </c>
      <c r="H43" s="300">
        <f t="shared" si="12"/>
        <v>0.5735160136248314</v>
      </c>
      <c r="I43" s="300">
        <f t="shared" si="12"/>
        <v>0</v>
      </c>
      <c r="J43" s="300">
        <f t="shared" si="12"/>
        <v>0</v>
      </c>
      <c r="K43" s="300">
        <f t="shared" si="12"/>
        <v>0</v>
      </c>
      <c r="L43" s="300">
        <f t="shared" si="12"/>
        <v>0</v>
      </c>
      <c r="M43" s="300">
        <f t="shared" si="12"/>
        <v>0</v>
      </c>
      <c r="N43" s="300">
        <f t="shared" si="12"/>
        <v>0</v>
      </c>
      <c r="O43" s="300">
        <f t="shared" si="12"/>
        <v>0</v>
      </c>
      <c r="P43" s="300">
        <f t="shared" si="12"/>
        <v>0</v>
      </c>
      <c r="Q43" s="300">
        <f t="shared" si="12"/>
        <v>0</v>
      </c>
      <c r="R43" s="300">
        <f t="shared" si="12"/>
        <v>0</v>
      </c>
      <c r="S43" s="300">
        <f t="shared" si="12"/>
        <v>0</v>
      </c>
      <c r="T43" s="300">
        <f t="shared" si="12"/>
        <v>0.5735160136248314</v>
      </c>
    </row>
    <row r="44" spans="1:20" s="58" customFormat="1" x14ac:dyDescent="0.2">
      <c r="A44" s="143"/>
      <c r="B44" s="144"/>
      <c r="C44" s="145"/>
      <c r="D44" s="111"/>
      <c r="E44" s="181" t="s">
        <v>723</v>
      </c>
      <c r="F44" s="181"/>
      <c r="G44" s="181" t="s">
        <v>571</v>
      </c>
      <c r="H44" s="181"/>
      <c r="I44" s="181"/>
      <c r="J44" s="328">
        <f xml:space="preserve"> J42 + J43</f>
        <v>0</v>
      </c>
      <c r="K44" s="328">
        <f t="shared" ref="K44:T44" si="13" xml:space="preserve"> K42 + K43</f>
        <v>0</v>
      </c>
      <c r="L44" s="328">
        <f t="shared" si="13"/>
        <v>0</v>
      </c>
      <c r="M44" s="328">
        <f t="shared" si="13"/>
        <v>0</v>
      </c>
      <c r="N44" s="328">
        <f t="shared" si="13"/>
        <v>0</v>
      </c>
      <c r="O44" s="328">
        <f t="shared" si="13"/>
        <v>0</v>
      </c>
      <c r="P44" s="328">
        <f t="shared" si="13"/>
        <v>11.122</v>
      </c>
      <c r="Q44" s="328">
        <f t="shared" si="13"/>
        <v>11.618</v>
      </c>
      <c r="R44" s="328">
        <f t="shared" si="13"/>
        <v>12.156000000000001</v>
      </c>
      <c r="S44" s="328">
        <f t="shared" si="13"/>
        <v>12.151</v>
      </c>
      <c r="T44" s="328">
        <f t="shared" si="13"/>
        <v>0.5735160136248314</v>
      </c>
    </row>
    <row r="45" spans="1:20" x14ac:dyDescent="0.2">
      <c r="B45" s="99"/>
      <c r="E45" s="93"/>
      <c r="H45" s="90"/>
      <c r="I45" s="90"/>
    </row>
    <row r="46" spans="1:20" s="212" customFormat="1" ht="13.5" x14ac:dyDescent="0.25">
      <c r="A46" s="212" t="s">
        <v>513</v>
      </c>
    </row>
  </sheetData>
  <conditionalFormatting sqref="J3:T3">
    <cfRule type="cellIs" dxfId="24" priority="1" operator="equal">
      <formula>"Post-Fcst"</formula>
    </cfRule>
    <cfRule type="cellIs" dxfId="23" priority="2" operator="equal">
      <formula>"Forecast"</formula>
    </cfRule>
    <cfRule type="cellIs" dxfId="22" priority="3" operator="equal">
      <formula>"Pre Fcst"</formula>
    </cfRule>
  </conditionalFormatting>
  <pageMargins left="0.70866141732283472" right="0.70866141732283472" top="0.74803149606299213" bottom="0.74803149606299213" header="0.31496062992125984" footer="0.31496062992125984"/>
  <pageSetup paperSize="9" scale="53"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ignoredErrors>
    <ignoredError sqref="H34"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outlinePr summaryBelow="0" summaryRight="0"/>
    <pageSetUpPr fitToPage="1"/>
  </sheetPr>
  <dimension ref="A1:T100"/>
  <sheetViews>
    <sheetView showGridLines="0" zoomScaleNormal="100" workbookViewId="0">
      <pane xSplit="9" ySplit="5" topLeftCell="J6" activePane="bottomRight" state="frozen"/>
      <selection pane="topRight"/>
      <selection pane="bottomLeft"/>
      <selection pane="bottomRight"/>
    </sheetView>
  </sheetViews>
  <sheetFormatPr defaultColWidth="0" defaultRowHeight="12.75" zeroHeight="1" x14ac:dyDescent="0.2"/>
  <cols>
    <col min="1" max="1" width="1.625" style="98" customWidth="1"/>
    <col min="2" max="2" width="1.625" style="142" customWidth="1"/>
    <col min="3" max="3" width="1.625" style="100" customWidth="1"/>
    <col min="4" max="4" width="1.625" style="90" customWidth="1"/>
    <col min="5" max="5" width="50.625" style="90" customWidth="1"/>
    <col min="6" max="6" width="15.625" style="90" customWidth="1"/>
    <col min="7" max="7" width="30.625" style="90" customWidth="1"/>
    <col min="8" max="8" width="15.625" style="31" customWidth="1"/>
    <col min="9" max="9" width="2.625" style="31" customWidth="1"/>
    <col min="10" max="20" width="9.625" style="31" customWidth="1"/>
    <col min="21" max="16384" width="9.625" style="31" hidden="1"/>
  </cols>
  <sheetData>
    <row r="1" spans="1:20" s="105" customFormat="1" ht="44.25" x14ac:dyDescent="0.2">
      <c r="A1" s="135" t="str">
        <f ca="1" xml:space="preserve"> RIGHT(CELL("filename", $A$1), LEN(CELL("filename", $A$1)) - SEARCH("]", CELL("filename", $A$1)))</f>
        <v>Business retail</v>
      </c>
      <c r="B1" s="136"/>
      <c r="C1" s="137"/>
      <c r="D1" s="133"/>
      <c r="E1" s="133"/>
      <c r="F1" s="133"/>
      <c r="G1" s="133"/>
      <c r="H1" s="416" t="str">
        <f>InpActive!F9</f>
        <v>Bristol Water</v>
      </c>
      <c r="I1" s="104"/>
      <c r="J1" s="104"/>
      <c r="K1" s="104"/>
      <c r="L1" s="104"/>
      <c r="M1" s="104"/>
      <c r="N1" s="104"/>
      <c r="O1" s="104"/>
      <c r="P1" s="104"/>
      <c r="Q1" s="104"/>
      <c r="R1" s="104"/>
      <c r="S1" s="104"/>
      <c r="T1" s="104"/>
    </row>
    <row r="2" spans="1:20" s="15" customFormat="1" x14ac:dyDescent="0.2">
      <c r="A2" s="138"/>
      <c r="B2" s="139"/>
      <c r="C2" s="140"/>
      <c r="D2" s="141"/>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20" customFormat="1" x14ac:dyDescent="0.2">
      <c r="A3" s="134"/>
      <c r="B3" s="139"/>
      <c r="C3" s="140"/>
      <c r="D3" s="141"/>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1" customFormat="1" x14ac:dyDescent="0.2">
      <c r="A4" s="134"/>
      <c r="B4" s="139"/>
      <c r="C4" s="140"/>
      <c r="D4" s="141"/>
      <c r="E4" s="123" t="str">
        <f>Time!E$85</f>
        <v>Financial Year Ending</v>
      </c>
      <c r="F4" s="123"/>
      <c r="G4" s="123"/>
      <c r="H4" s="119"/>
      <c r="I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30" customFormat="1" x14ac:dyDescent="0.2">
      <c r="A5" s="134"/>
      <c r="B5" s="139"/>
      <c r="C5" s="140"/>
      <c r="D5" s="141"/>
      <c r="E5" s="123" t="str">
        <f>Time!E$10</f>
        <v>Model column counter</v>
      </c>
      <c r="F5" s="134" t="s">
        <v>514</v>
      </c>
      <c r="G5" s="134" t="s">
        <v>133</v>
      </c>
      <c r="H5" s="20" t="s">
        <v>515</v>
      </c>
      <c r="I5" s="25"/>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30" customFormat="1" x14ac:dyDescent="0.2">
      <c r="A6" s="134"/>
      <c r="B6" s="139"/>
      <c r="C6" s="140"/>
      <c r="D6" s="141"/>
      <c r="E6" s="123"/>
      <c r="F6" s="134"/>
      <c r="G6" s="134"/>
      <c r="H6" s="20"/>
      <c r="I6" s="25"/>
      <c r="J6" s="25"/>
      <c r="K6" s="25"/>
      <c r="L6" s="25"/>
      <c r="M6" s="25"/>
      <c r="N6" s="25"/>
      <c r="O6" s="25"/>
      <c r="P6" s="25"/>
      <c r="Q6" s="25"/>
      <c r="R6" s="25"/>
      <c r="S6" s="25"/>
      <c r="T6" s="25"/>
    </row>
    <row r="7" spans="1:20" s="213" customFormat="1" ht="13.5" x14ac:dyDescent="0.25">
      <c r="A7" s="213" t="s">
        <v>521</v>
      </c>
    </row>
    <row r="8" spans="1:20" x14ac:dyDescent="0.2">
      <c r="B8" s="99"/>
      <c r="E8" s="93"/>
    </row>
    <row r="9" spans="1:20" s="157" customFormat="1" x14ac:dyDescent="0.2">
      <c r="A9" s="158"/>
      <c r="B9" s="159" t="s">
        <v>697</v>
      </c>
      <c r="C9" s="160"/>
    </row>
    <row r="10" spans="1:20" s="304" customFormat="1" x14ac:dyDescent="0.2">
      <c r="A10" s="355"/>
      <c r="B10" s="356"/>
      <c r="E10" s="304" t="str">
        <f xml:space="preserve"> 'Abatements and deferrals'!E$138</f>
        <v>Payments after abatements and deferrals and other bespoke adjustments - business retail</v>
      </c>
      <c r="F10" s="304">
        <f xml:space="preserve"> 'Abatements and deferrals'!F$138</f>
        <v>0</v>
      </c>
      <c r="G10" s="304" t="str">
        <f xml:space="preserve"> 'Abatements and deferrals'!G$138</f>
        <v>£m (2017-18 FYA CPIH prices)</v>
      </c>
      <c r="H10" s="304">
        <f xml:space="preserve"> 'Abatements and deferrals'!H$138</f>
        <v>0</v>
      </c>
      <c r="I10" s="304">
        <f xml:space="preserve"> 'Abatements and deferrals'!I$138</f>
        <v>0</v>
      </c>
    </row>
    <row r="11" spans="1:20" s="157" customFormat="1" x14ac:dyDescent="0.2">
      <c r="A11" s="158"/>
      <c r="B11" s="159"/>
      <c r="C11" s="160"/>
      <c r="E11" s="300"/>
      <c r="G11" s="300"/>
      <c r="H11" s="300"/>
    </row>
    <row r="12" spans="1:20" s="157" customFormat="1" x14ac:dyDescent="0.2">
      <c r="A12" s="158"/>
      <c r="B12" s="159" t="s">
        <v>698</v>
      </c>
      <c r="C12" s="160"/>
    </row>
    <row r="13" spans="1:20" s="157" customFormat="1" x14ac:dyDescent="0.2">
      <c r="A13" s="158"/>
      <c r="B13" s="159"/>
      <c r="C13" s="160"/>
    </row>
    <row r="14" spans="1:20" s="163" customFormat="1" x14ac:dyDescent="0.2">
      <c r="A14" s="161"/>
      <c r="B14" s="162"/>
      <c r="E14" s="304" t="str">
        <f xml:space="preserve"> InpActive!E$12</f>
        <v>Reporting year</v>
      </c>
      <c r="F14" s="304" t="str">
        <f xml:space="preserve"> InpActive!F$12</f>
        <v>2023-24</v>
      </c>
      <c r="G14" s="304" t="str">
        <f xml:space="preserve"> InpActive!G$12</f>
        <v>Financial year</v>
      </c>
    </row>
    <row r="15" spans="1:20" s="157" customFormat="1" x14ac:dyDescent="0.2">
      <c r="A15" s="158"/>
      <c r="B15" s="159"/>
      <c r="C15" s="160"/>
      <c r="E15" s="157" t="s">
        <v>699</v>
      </c>
      <c r="F15" s="219">
        <f>_xlfn.NUMBERVALUE(CONCATENATE(20,RIGHT(F14,2)))</f>
        <v>2024</v>
      </c>
    </row>
    <row r="16" spans="1:20" s="163" customFormat="1" x14ac:dyDescent="0.2">
      <c r="A16" s="161"/>
      <c r="B16" s="162"/>
      <c r="E16" s="174" t="str">
        <f xml:space="preserve"> Time!E$85</f>
        <v>Financial Year Ending</v>
      </c>
      <c r="F16" s="172">
        <f xml:space="preserve"> Time!F$85</f>
        <v>0</v>
      </c>
      <c r="G16" s="172" t="str">
        <f xml:space="preserve"> Time!G$85</f>
        <v>year #</v>
      </c>
      <c r="H16" s="172">
        <f xml:space="preserve"> Time!H$85</f>
        <v>0</v>
      </c>
      <c r="I16" s="172">
        <f xml:space="preserve"> Time!I$85</f>
        <v>0</v>
      </c>
      <c r="J16" s="218">
        <f xml:space="preserve"> Time!J$85</f>
        <v>2016</v>
      </c>
      <c r="K16" s="218">
        <f xml:space="preserve"> Time!K$85</f>
        <v>2017</v>
      </c>
      <c r="L16" s="218">
        <f xml:space="preserve"> Time!L$85</f>
        <v>2018</v>
      </c>
      <c r="M16" s="218">
        <f xml:space="preserve"> Time!M$85</f>
        <v>2019</v>
      </c>
      <c r="N16" s="218">
        <f xml:space="preserve"> Time!N$85</f>
        <v>2020</v>
      </c>
      <c r="O16" s="218">
        <f xml:space="preserve"> Time!O$85</f>
        <v>2021</v>
      </c>
      <c r="P16" s="218">
        <f xml:space="preserve"> Time!P$85</f>
        <v>2022</v>
      </c>
      <c r="Q16" s="218">
        <f xml:space="preserve"> Time!Q$85</f>
        <v>2023</v>
      </c>
      <c r="R16" s="218">
        <f xml:space="preserve"> Time!R$85</f>
        <v>2024</v>
      </c>
      <c r="S16" s="218">
        <f xml:space="preserve"> Time!S$85</f>
        <v>2025</v>
      </c>
      <c r="T16" s="218">
        <f xml:space="preserve"> Time!T$85</f>
        <v>2026</v>
      </c>
    </row>
    <row r="17" spans="1:20" s="157" customFormat="1" x14ac:dyDescent="0.2">
      <c r="A17" s="158"/>
      <c r="B17" s="159"/>
      <c r="C17" s="160"/>
      <c r="E17" s="157" t="s">
        <v>700</v>
      </c>
      <c r="G17" s="157" t="s">
        <v>612</v>
      </c>
      <c r="J17" s="173">
        <f xml:space="preserve"> IF( J16 = $F15, 1, 0 )</f>
        <v>0</v>
      </c>
      <c r="K17" s="173">
        <f t="shared" ref="K17:T17" si="0" xml:space="preserve"> IF( K16 = $F15, 1, 0 )</f>
        <v>0</v>
      </c>
      <c r="L17" s="173">
        <f t="shared" si="0"/>
        <v>0</v>
      </c>
      <c r="M17" s="173">
        <f t="shared" si="0"/>
        <v>0</v>
      </c>
      <c r="N17" s="173">
        <f t="shared" si="0"/>
        <v>0</v>
      </c>
      <c r="O17" s="173">
        <f t="shared" si="0"/>
        <v>0</v>
      </c>
      <c r="P17" s="173">
        <f t="shared" si="0"/>
        <v>0</v>
      </c>
      <c r="Q17" s="173">
        <f t="shared" si="0"/>
        <v>0</v>
      </c>
      <c r="R17" s="173">
        <f t="shared" si="0"/>
        <v>1</v>
      </c>
      <c r="S17" s="173">
        <f t="shared" si="0"/>
        <v>0</v>
      </c>
      <c r="T17" s="173">
        <f t="shared" si="0"/>
        <v>0</v>
      </c>
    </row>
    <row r="18" spans="1:20" s="157" customFormat="1" x14ac:dyDescent="0.2">
      <c r="A18" s="158"/>
      <c r="B18" s="159"/>
      <c r="C18" s="160"/>
      <c r="E18" s="157" t="s">
        <v>701</v>
      </c>
      <c r="G18" s="157" t="s">
        <v>612</v>
      </c>
      <c r="J18" s="173">
        <f xml:space="preserve"> IF( H17 = 1, 1, 0 )</f>
        <v>0</v>
      </c>
      <c r="K18" s="173">
        <f t="shared" ref="K18:T18" si="1" xml:space="preserve"> IF( I17 = 1, 1, 0 )</f>
        <v>0</v>
      </c>
      <c r="L18" s="173">
        <f t="shared" si="1"/>
        <v>0</v>
      </c>
      <c r="M18" s="173">
        <f t="shared" si="1"/>
        <v>0</v>
      </c>
      <c r="N18" s="173">
        <f t="shared" si="1"/>
        <v>0</v>
      </c>
      <c r="O18" s="173">
        <f t="shared" si="1"/>
        <v>0</v>
      </c>
      <c r="P18" s="173">
        <f t="shared" si="1"/>
        <v>0</v>
      </c>
      <c r="Q18" s="173">
        <f t="shared" si="1"/>
        <v>0</v>
      </c>
      <c r="R18" s="173">
        <f t="shared" si="1"/>
        <v>0</v>
      </c>
      <c r="S18" s="173">
        <f t="shared" si="1"/>
        <v>0</v>
      </c>
      <c r="T18" s="173">
        <f t="shared" si="1"/>
        <v>1</v>
      </c>
    </row>
    <row r="19" spans="1:20" s="157" customFormat="1" x14ac:dyDescent="0.2">
      <c r="A19" s="158"/>
      <c r="B19" s="159"/>
      <c r="C19" s="160"/>
    </row>
    <row r="20" spans="1:20" s="157" customFormat="1" x14ac:dyDescent="0.2">
      <c r="A20" s="158"/>
      <c r="B20" s="159"/>
      <c r="C20" s="160"/>
      <c r="E20" s="300" t="str">
        <f xml:space="preserve"> E10</f>
        <v>Payments after abatements and deferrals and other bespoke adjustments - business retail</v>
      </c>
      <c r="G20" s="300" t="str">
        <f xml:space="preserve"> G10</f>
        <v>£m (2017-18 FYA CPIH prices)</v>
      </c>
      <c r="J20" s="300">
        <f t="shared" ref="J20:T20" si="2" xml:space="preserve"> IF( J18 = 1, $F10, 0 )</f>
        <v>0</v>
      </c>
      <c r="K20" s="300">
        <f t="shared" si="2"/>
        <v>0</v>
      </c>
      <c r="L20" s="300">
        <f t="shared" si="2"/>
        <v>0</v>
      </c>
      <c r="M20" s="300">
        <f t="shared" si="2"/>
        <v>0</v>
      </c>
      <c r="N20" s="300">
        <f t="shared" si="2"/>
        <v>0</v>
      </c>
      <c r="O20" s="300">
        <f t="shared" si="2"/>
        <v>0</v>
      </c>
      <c r="P20" s="300">
        <f t="shared" si="2"/>
        <v>0</v>
      </c>
      <c r="Q20" s="300">
        <f t="shared" si="2"/>
        <v>0</v>
      </c>
      <c r="R20" s="300">
        <f t="shared" si="2"/>
        <v>0</v>
      </c>
      <c r="S20" s="300">
        <f t="shared" si="2"/>
        <v>0</v>
      </c>
      <c r="T20" s="300">
        <f t="shared" si="2"/>
        <v>0</v>
      </c>
    </row>
    <row r="21" spans="1:20" x14ac:dyDescent="0.2">
      <c r="B21" s="99"/>
      <c r="E21" s="93"/>
    </row>
    <row r="22" spans="1:20" s="213" customFormat="1" ht="13.5" x14ac:dyDescent="0.25">
      <c r="A22" s="213" t="s">
        <v>702</v>
      </c>
    </row>
    <row r="23" spans="1:20" x14ac:dyDescent="0.2">
      <c r="B23" s="99"/>
      <c r="E23" s="93"/>
    </row>
    <row r="24" spans="1:20" x14ac:dyDescent="0.2">
      <c r="B24" s="99" t="s">
        <v>705</v>
      </c>
      <c r="E24" s="93"/>
    </row>
    <row r="25" spans="1:20" s="90" customFormat="1" x14ac:dyDescent="0.2">
      <c r="A25" s="98"/>
      <c r="B25" s="99"/>
      <c r="C25" s="100"/>
      <c r="E25" s="204" t="str">
        <f t="shared" ref="E25:T25" si="3" xml:space="preserve"> E$20</f>
        <v>Payments after abatements and deferrals and other bespoke adjustments - business retail</v>
      </c>
      <c r="F25" s="204">
        <f t="shared" si="3"/>
        <v>0</v>
      </c>
      <c r="G25" s="204" t="str">
        <f t="shared" si="3"/>
        <v>£m (2017-18 FYA CPIH prices)</v>
      </c>
      <c r="H25" s="204">
        <f t="shared" si="3"/>
        <v>0</v>
      </c>
      <c r="I25" s="204">
        <f t="shared" si="3"/>
        <v>0</v>
      </c>
      <c r="J25" s="204">
        <f t="shared" si="3"/>
        <v>0</v>
      </c>
      <c r="K25" s="204">
        <f t="shared" si="3"/>
        <v>0</v>
      </c>
      <c r="L25" s="204">
        <f t="shared" si="3"/>
        <v>0</v>
      </c>
      <c r="M25" s="204">
        <f t="shared" si="3"/>
        <v>0</v>
      </c>
      <c r="N25" s="204">
        <f t="shared" si="3"/>
        <v>0</v>
      </c>
      <c r="O25" s="204">
        <f t="shared" si="3"/>
        <v>0</v>
      </c>
      <c r="P25" s="204">
        <f t="shared" si="3"/>
        <v>0</v>
      </c>
      <c r="Q25" s="204">
        <f t="shared" si="3"/>
        <v>0</v>
      </c>
      <c r="R25" s="204">
        <f t="shared" si="3"/>
        <v>0</v>
      </c>
      <c r="S25" s="204">
        <f t="shared" si="3"/>
        <v>0</v>
      </c>
      <c r="T25" s="204">
        <f t="shared" si="3"/>
        <v>0</v>
      </c>
    </row>
    <row r="26" spans="1:20" s="88" customFormat="1" x14ac:dyDescent="0.2">
      <c r="A26" s="94"/>
      <c r="B26" s="95"/>
      <c r="C26" s="96"/>
      <c r="D26" s="77"/>
      <c r="E26" s="326" t="str">
        <f xml:space="preserve"> Index!E$16</f>
        <v>November CPIH cumulative inflation factor</v>
      </c>
      <c r="F26" s="326">
        <f xml:space="preserve"> Index!F$16</f>
        <v>0</v>
      </c>
      <c r="G26" s="326" t="str">
        <f xml:space="preserve"> Index!G$16</f>
        <v>Percentage</v>
      </c>
      <c r="H26" s="326">
        <f xml:space="preserve"> Index!H$16</f>
        <v>0</v>
      </c>
      <c r="I26" s="326">
        <f xml:space="preserve"> Index!I$16</f>
        <v>0</v>
      </c>
      <c r="J26" s="307">
        <f xml:space="preserve"> Index!J$16</f>
        <v>0</v>
      </c>
      <c r="K26" s="307">
        <f xml:space="preserve"> Index!K$16</f>
        <v>0</v>
      </c>
      <c r="L26" s="307">
        <f xml:space="preserve"> Index!L$16</f>
        <v>1</v>
      </c>
      <c r="M26" s="307">
        <f xml:space="preserve"> Index!M$16</f>
        <v>1.0284872298624754</v>
      </c>
      <c r="N26" s="307">
        <f xml:space="preserve"> Index!N$16</f>
        <v>1.0500982318271121</v>
      </c>
      <c r="O26" s="307">
        <f xml:space="preserve"> Index!O$16</f>
        <v>1.0658153241650294</v>
      </c>
      <c r="P26" s="307">
        <f xml:space="preserve"> Index!P$16</f>
        <v>1.0717092337917484</v>
      </c>
      <c r="Q26" s="307">
        <f xml:space="preserve"> Index!Q$16</f>
        <v>1.1208251473477406</v>
      </c>
      <c r="R26" s="307">
        <f xml:space="preserve"> Index!R$16</f>
        <v>1.2259332023575638</v>
      </c>
      <c r="S26" s="307">
        <f xml:space="preserve"> Index!S$16</f>
        <v>1.2770137524557956</v>
      </c>
      <c r="T26" s="307">
        <f xml:space="preserve"> Index!T$16</f>
        <v>1.3089390962671905</v>
      </c>
    </row>
    <row r="27" spans="1:20" s="157" customFormat="1" x14ac:dyDescent="0.2">
      <c r="A27" s="158"/>
      <c r="B27" s="159"/>
      <c r="C27" s="160"/>
      <c r="E27" s="157" t="s">
        <v>706</v>
      </c>
      <c r="G27" s="157" t="s">
        <v>571</v>
      </c>
      <c r="J27" s="157">
        <f t="shared" ref="J27:P27" si="4" xml:space="preserve"> J25 * J26</f>
        <v>0</v>
      </c>
      <c r="K27" s="157">
        <f t="shared" si="4"/>
        <v>0</v>
      </c>
      <c r="L27" s="157">
        <f t="shared" si="4"/>
        <v>0</v>
      </c>
      <c r="M27" s="157">
        <f t="shared" si="4"/>
        <v>0</v>
      </c>
      <c r="N27" s="157">
        <f t="shared" si="4"/>
        <v>0</v>
      </c>
      <c r="O27" s="157">
        <f t="shared" si="4"/>
        <v>0</v>
      </c>
      <c r="P27" s="157">
        <f t="shared" si="4"/>
        <v>0</v>
      </c>
      <c r="Q27" s="157">
        <f xml:space="preserve"> Q25 * Q26</f>
        <v>0</v>
      </c>
      <c r="R27" s="157">
        <f xml:space="preserve"> R25 * R26</f>
        <v>0</v>
      </c>
      <c r="S27" s="157">
        <f xml:space="preserve"> S25 * S26</f>
        <v>0</v>
      </c>
      <c r="T27" s="157">
        <f xml:space="preserve"> T25 * T26</f>
        <v>0</v>
      </c>
    </row>
    <row r="28" spans="1:20" x14ac:dyDescent="0.2">
      <c r="B28" s="99"/>
      <c r="E28" s="93"/>
    </row>
    <row r="29" spans="1:20" x14ac:dyDescent="0.2">
      <c r="B29" s="99" t="s">
        <v>707</v>
      </c>
      <c r="E29" s="93"/>
    </row>
    <row r="30" spans="1:20" s="88" customFormat="1" x14ac:dyDescent="0.2">
      <c r="A30" s="94"/>
      <c r="B30" s="99"/>
      <c r="C30" s="96"/>
      <c r="D30" s="77"/>
      <c r="E30" s="326" t="str">
        <f xml:space="preserve"> InpActive!E$83</f>
        <v>Marginal tax rate</v>
      </c>
      <c r="F30" s="326">
        <f xml:space="preserve"> InpActive!F$83</f>
        <v>0</v>
      </c>
      <c r="G30" s="326" t="str">
        <f xml:space="preserve"> InpActive!G$83</f>
        <v>Percentage</v>
      </c>
      <c r="H30" s="326">
        <f xml:space="preserve"> InpActive!H$83</f>
        <v>0</v>
      </c>
      <c r="I30" s="326">
        <f xml:space="preserve"> InpActive!I$83</f>
        <v>0</v>
      </c>
      <c r="J30" s="326">
        <f xml:space="preserve"> InpActive!J$83</f>
        <v>0</v>
      </c>
      <c r="K30" s="326">
        <f xml:space="preserve"> InpActive!K$83</f>
        <v>0</v>
      </c>
      <c r="L30" s="326">
        <f xml:space="preserve"> InpActive!L$83</f>
        <v>0</v>
      </c>
      <c r="M30" s="326">
        <f xml:space="preserve"> InpActive!M$83</f>
        <v>0</v>
      </c>
      <c r="N30" s="326">
        <f xml:space="preserve"> InpActive!N$83</f>
        <v>0</v>
      </c>
      <c r="O30" s="326">
        <f xml:space="preserve"> InpActive!O$83</f>
        <v>0</v>
      </c>
      <c r="P30" s="326">
        <f xml:space="preserve"> InpActive!P$83</f>
        <v>0</v>
      </c>
      <c r="Q30" s="326">
        <f xml:space="preserve"> InpActive!Q$83</f>
        <v>0.19</v>
      </c>
      <c r="R30" s="326">
        <f xml:space="preserve"> InpActive!R$83</f>
        <v>0.19</v>
      </c>
      <c r="S30" s="326">
        <f xml:space="preserve"> InpActive!S$83</f>
        <v>0.25</v>
      </c>
      <c r="T30" s="326">
        <f xml:space="preserve"> InpActive!T$83</f>
        <v>0</v>
      </c>
    </row>
    <row r="31" spans="1:20" x14ac:dyDescent="0.2">
      <c r="B31" s="99"/>
      <c r="E31" s="157" t="s">
        <v>708</v>
      </c>
      <c r="G31" s="97" t="s">
        <v>554</v>
      </c>
      <c r="J31" s="97">
        <f xml:space="preserve"> 1 / ( 1 - J30 ) - 1</f>
        <v>0</v>
      </c>
      <c r="K31" s="97">
        <f t="shared" ref="K31:T31" si="5" xml:space="preserve"> 1 / ( 1 - K30 ) - 1</f>
        <v>0</v>
      </c>
      <c r="L31" s="97">
        <f t="shared" si="5"/>
        <v>0</v>
      </c>
      <c r="M31" s="97">
        <f t="shared" si="5"/>
        <v>0</v>
      </c>
      <c r="N31" s="97">
        <f t="shared" si="5"/>
        <v>0</v>
      </c>
      <c r="O31" s="97">
        <f t="shared" si="5"/>
        <v>0</v>
      </c>
      <c r="P31" s="97">
        <f t="shared" si="5"/>
        <v>0</v>
      </c>
      <c r="Q31" s="97">
        <f t="shared" si="5"/>
        <v>0.23456790123456783</v>
      </c>
      <c r="R31" s="97">
        <f t="shared" si="5"/>
        <v>0.23456790123456783</v>
      </c>
      <c r="S31" s="97">
        <f t="shared" si="5"/>
        <v>0.33333333333333326</v>
      </c>
      <c r="T31" s="97">
        <f t="shared" si="5"/>
        <v>0</v>
      </c>
    </row>
    <row r="32" spans="1:20" x14ac:dyDescent="0.2">
      <c r="B32" s="99"/>
      <c r="E32" s="93"/>
    </row>
    <row r="33" spans="1:20" s="157" customFormat="1" x14ac:dyDescent="0.2">
      <c r="A33" s="158"/>
      <c r="B33" s="159"/>
      <c r="C33" s="160"/>
      <c r="E33" s="157" t="str">
        <f xml:space="preserve"> E$27</f>
        <v>ODI value nominal prices</v>
      </c>
      <c r="G33" s="157" t="str">
        <f xml:space="preserve"> G$27</f>
        <v>£m (nominal)</v>
      </c>
      <c r="H33" s="157">
        <f t="shared" ref="H33:T33" si="6" xml:space="preserve"> H$27</f>
        <v>0</v>
      </c>
      <c r="I33" s="157">
        <f t="shared" si="6"/>
        <v>0</v>
      </c>
      <c r="J33" s="157">
        <f t="shared" si="6"/>
        <v>0</v>
      </c>
      <c r="K33" s="157">
        <f t="shared" si="6"/>
        <v>0</v>
      </c>
      <c r="L33" s="157">
        <f t="shared" si="6"/>
        <v>0</v>
      </c>
      <c r="M33" s="157">
        <f t="shared" si="6"/>
        <v>0</v>
      </c>
      <c r="N33" s="157">
        <f t="shared" si="6"/>
        <v>0</v>
      </c>
      <c r="O33" s="157">
        <f t="shared" si="6"/>
        <v>0</v>
      </c>
      <c r="P33" s="157">
        <f t="shared" si="6"/>
        <v>0</v>
      </c>
      <c r="Q33" s="157">
        <f t="shared" si="6"/>
        <v>0</v>
      </c>
      <c r="R33" s="157">
        <f t="shared" si="6"/>
        <v>0</v>
      </c>
      <c r="S33" s="157">
        <f t="shared" si="6"/>
        <v>0</v>
      </c>
      <c r="T33" s="157">
        <f t="shared" si="6"/>
        <v>0</v>
      </c>
    </row>
    <row r="34" spans="1:20" s="97" customFormat="1" x14ac:dyDescent="0.2">
      <c r="A34" s="197"/>
      <c r="B34" s="198"/>
      <c r="E34" s="97" t="str">
        <f xml:space="preserve"> E$31</f>
        <v>Tax on Tax geometric uplift</v>
      </c>
      <c r="F34" s="97">
        <f t="shared" ref="F34:T34" si="7" xml:space="preserve"> F$31</f>
        <v>0</v>
      </c>
      <c r="G34" s="97" t="str">
        <f t="shared" si="7"/>
        <v>Percentage</v>
      </c>
      <c r="H34" s="97">
        <f t="shared" si="7"/>
        <v>0</v>
      </c>
      <c r="I34" s="97">
        <f t="shared" si="7"/>
        <v>0</v>
      </c>
      <c r="J34" s="97">
        <f t="shared" si="7"/>
        <v>0</v>
      </c>
      <c r="K34" s="97">
        <f t="shared" si="7"/>
        <v>0</v>
      </c>
      <c r="L34" s="97">
        <f t="shared" si="7"/>
        <v>0</v>
      </c>
      <c r="M34" s="97">
        <f t="shared" si="7"/>
        <v>0</v>
      </c>
      <c r="N34" s="97">
        <f t="shared" si="7"/>
        <v>0</v>
      </c>
      <c r="O34" s="97">
        <f t="shared" si="7"/>
        <v>0</v>
      </c>
      <c r="P34" s="97">
        <f t="shared" si="7"/>
        <v>0</v>
      </c>
      <c r="Q34" s="97">
        <f t="shared" si="7"/>
        <v>0.23456790123456783</v>
      </c>
      <c r="R34" s="97">
        <f t="shared" si="7"/>
        <v>0.23456790123456783</v>
      </c>
      <c r="S34" s="97">
        <f t="shared" si="7"/>
        <v>0.33333333333333326</v>
      </c>
      <c r="T34" s="97">
        <f t="shared" si="7"/>
        <v>0</v>
      </c>
    </row>
    <row r="35" spans="1:20" s="157" customFormat="1" x14ac:dyDescent="0.2">
      <c r="A35" s="158"/>
      <c r="B35" s="159"/>
      <c r="C35" s="160"/>
      <c r="E35" s="157" t="s">
        <v>709</v>
      </c>
      <c r="G35" s="157" t="s">
        <v>571</v>
      </c>
      <c r="H35" s="157">
        <f xml:space="preserve"> SUM( J35:T35 )</f>
        <v>0</v>
      </c>
      <c r="J35" s="157">
        <f t="shared" ref="J35:T35" si="8" xml:space="preserve"> J33 * J34</f>
        <v>0</v>
      </c>
      <c r="K35" s="157">
        <f t="shared" si="8"/>
        <v>0</v>
      </c>
      <c r="L35" s="157">
        <f t="shared" si="8"/>
        <v>0</v>
      </c>
      <c r="M35" s="157">
        <f t="shared" si="8"/>
        <v>0</v>
      </c>
      <c r="N35" s="157">
        <f t="shared" si="8"/>
        <v>0</v>
      </c>
      <c r="O35" s="157">
        <f t="shared" si="8"/>
        <v>0</v>
      </c>
      <c r="P35" s="157">
        <f t="shared" si="8"/>
        <v>0</v>
      </c>
      <c r="Q35" s="157">
        <f t="shared" si="8"/>
        <v>0</v>
      </c>
      <c r="R35" s="157">
        <f t="shared" si="8"/>
        <v>0</v>
      </c>
      <c r="S35" s="157">
        <f t="shared" si="8"/>
        <v>0</v>
      </c>
      <c r="T35" s="157">
        <f t="shared" si="8"/>
        <v>0</v>
      </c>
    </row>
    <row r="36" spans="1:20" s="157" customFormat="1" x14ac:dyDescent="0.2">
      <c r="A36" s="158"/>
      <c r="B36" s="159"/>
      <c r="C36" s="160"/>
    </row>
    <row r="37" spans="1:20" s="157" customFormat="1" x14ac:dyDescent="0.2">
      <c r="A37" s="158"/>
      <c r="B37" s="159"/>
      <c r="C37" s="160"/>
      <c r="E37" s="157" t="str">
        <f xml:space="preserve"> E$27</f>
        <v>ODI value nominal prices</v>
      </c>
      <c r="F37" s="157">
        <f t="shared" ref="F37:T37" si="9" xml:space="preserve"> F$27</f>
        <v>0</v>
      </c>
      <c r="G37" s="157" t="str">
        <f t="shared" si="9"/>
        <v>£m (nominal)</v>
      </c>
      <c r="H37" s="157">
        <f t="shared" si="9"/>
        <v>0</v>
      </c>
      <c r="I37" s="157">
        <f t="shared" si="9"/>
        <v>0</v>
      </c>
      <c r="J37" s="157">
        <f t="shared" si="9"/>
        <v>0</v>
      </c>
      <c r="K37" s="157">
        <f t="shared" si="9"/>
        <v>0</v>
      </c>
      <c r="L37" s="157">
        <f t="shared" si="9"/>
        <v>0</v>
      </c>
      <c r="M37" s="157">
        <f t="shared" si="9"/>
        <v>0</v>
      </c>
      <c r="N37" s="157">
        <f t="shared" si="9"/>
        <v>0</v>
      </c>
      <c r="O37" s="157">
        <f t="shared" si="9"/>
        <v>0</v>
      </c>
      <c r="P37" s="157">
        <f t="shared" si="9"/>
        <v>0</v>
      </c>
      <c r="Q37" s="157">
        <f t="shared" si="9"/>
        <v>0</v>
      </c>
      <c r="R37" s="157">
        <f t="shared" si="9"/>
        <v>0</v>
      </c>
      <c r="S37" s="157">
        <f t="shared" si="9"/>
        <v>0</v>
      </c>
      <c r="T37" s="157">
        <f t="shared" si="9"/>
        <v>0</v>
      </c>
    </row>
    <row r="38" spans="1:20" s="157" customFormat="1" x14ac:dyDescent="0.2">
      <c r="A38" s="158"/>
      <c r="B38" s="159"/>
      <c r="C38" s="160"/>
      <c r="E38" s="157" t="str">
        <f xml:space="preserve"> E$35</f>
        <v>Tax on nominal ODI</v>
      </c>
      <c r="F38" s="157">
        <f t="shared" ref="F38:T38" si="10" xml:space="preserve"> F$35</f>
        <v>0</v>
      </c>
      <c r="G38" s="157" t="str">
        <f t="shared" si="10"/>
        <v>£m (nominal)</v>
      </c>
      <c r="H38" s="157">
        <f t="shared" si="10"/>
        <v>0</v>
      </c>
      <c r="I38" s="157">
        <f t="shared" si="10"/>
        <v>0</v>
      </c>
      <c r="J38" s="157">
        <f t="shared" si="10"/>
        <v>0</v>
      </c>
      <c r="K38" s="157">
        <f t="shared" si="10"/>
        <v>0</v>
      </c>
      <c r="L38" s="157">
        <f t="shared" si="10"/>
        <v>0</v>
      </c>
      <c r="M38" s="157">
        <f t="shared" si="10"/>
        <v>0</v>
      </c>
      <c r="N38" s="157">
        <f t="shared" si="10"/>
        <v>0</v>
      </c>
      <c r="O38" s="157">
        <f t="shared" si="10"/>
        <v>0</v>
      </c>
      <c r="P38" s="157">
        <f t="shared" si="10"/>
        <v>0</v>
      </c>
      <c r="Q38" s="157">
        <f t="shared" si="10"/>
        <v>0</v>
      </c>
      <c r="R38" s="157">
        <f t="shared" si="10"/>
        <v>0</v>
      </c>
      <c r="S38" s="157">
        <f t="shared" si="10"/>
        <v>0</v>
      </c>
      <c r="T38" s="157">
        <f t="shared" si="10"/>
        <v>0</v>
      </c>
    </row>
    <row r="39" spans="1:20" s="157" customFormat="1" x14ac:dyDescent="0.2">
      <c r="A39" s="158"/>
      <c r="B39" s="159"/>
      <c r="C39" s="160"/>
      <c r="E39" s="157" t="s">
        <v>710</v>
      </c>
      <c r="G39" s="157" t="s">
        <v>571</v>
      </c>
      <c r="H39" s="157">
        <f xml:space="preserve"> SUM( J39:T39 )</f>
        <v>0</v>
      </c>
      <c r="J39" s="165">
        <f xml:space="preserve"> J37 + J38</f>
        <v>0</v>
      </c>
      <c r="K39" s="165">
        <f t="shared" ref="K39:T39" si="11" xml:space="preserve"> K37 + K38</f>
        <v>0</v>
      </c>
      <c r="L39" s="165">
        <f t="shared" si="11"/>
        <v>0</v>
      </c>
      <c r="M39" s="165">
        <f t="shared" si="11"/>
        <v>0</v>
      </c>
      <c r="N39" s="165">
        <f t="shared" si="11"/>
        <v>0</v>
      </c>
      <c r="O39" s="165">
        <f t="shared" si="11"/>
        <v>0</v>
      </c>
      <c r="P39" s="165">
        <f t="shared" si="11"/>
        <v>0</v>
      </c>
      <c r="Q39" s="165">
        <f t="shared" si="11"/>
        <v>0</v>
      </c>
      <c r="R39" s="165">
        <f t="shared" si="11"/>
        <v>0</v>
      </c>
      <c r="S39" s="165">
        <f t="shared" si="11"/>
        <v>0</v>
      </c>
      <c r="T39" s="165">
        <f t="shared" si="11"/>
        <v>0</v>
      </c>
    </row>
    <row r="40" spans="1:20" x14ac:dyDescent="0.2">
      <c r="B40" s="99"/>
      <c r="E40" s="93"/>
      <c r="H40" s="90"/>
      <c r="I40" s="90"/>
    </row>
    <row r="41" spans="1:20" x14ac:dyDescent="0.2">
      <c r="B41" s="99"/>
      <c r="E41" s="307" t="str">
        <f xml:space="preserve"> InpActive!E137</f>
        <v>Customer type 1 - proportion of revenue expected to be collected from these customers in year adjustment to be made</v>
      </c>
      <c r="F41" s="307">
        <f xml:space="preserve"> InpActive!F137</f>
        <v>0</v>
      </c>
      <c r="G41" s="307" t="str">
        <f xml:space="preserve"> InpActive!G137</f>
        <v>Percentage</v>
      </c>
      <c r="H41" s="307">
        <f xml:space="preserve"> InpActive!H137</f>
        <v>0</v>
      </c>
      <c r="I41" s="307">
        <f xml:space="preserve"> InpActive!I137</f>
        <v>0</v>
      </c>
      <c r="J41" s="307">
        <f xml:space="preserve"> InpActive!J137</f>
        <v>0</v>
      </c>
      <c r="K41" s="307">
        <f xml:space="preserve"> InpActive!K137</f>
        <v>0</v>
      </c>
      <c r="L41" s="307">
        <f xml:space="preserve"> InpActive!L137</f>
        <v>0</v>
      </c>
      <c r="M41" s="307">
        <f xml:space="preserve"> InpActive!M137</f>
        <v>0</v>
      </c>
      <c r="N41" s="307">
        <f xml:space="preserve"> InpActive!N137</f>
        <v>0</v>
      </c>
      <c r="O41" s="307">
        <f xml:space="preserve"> InpActive!O137</f>
        <v>0</v>
      </c>
      <c r="P41" s="307">
        <f xml:space="preserve"> InpActive!P137</f>
        <v>0</v>
      </c>
      <c r="Q41" s="307">
        <f xml:space="preserve"> InpActive!Q137</f>
        <v>0</v>
      </c>
      <c r="R41" s="307">
        <f xml:space="preserve"> InpActive!R137</f>
        <v>0</v>
      </c>
      <c r="S41" s="307">
        <f xml:space="preserve"> InpActive!S137</f>
        <v>0</v>
      </c>
      <c r="T41" s="307">
        <f xml:space="preserve"> InpActive!T137</f>
        <v>0</v>
      </c>
    </row>
    <row r="42" spans="1:20" x14ac:dyDescent="0.2">
      <c r="B42" s="99"/>
      <c r="E42" s="307" t="str">
        <f xml:space="preserve"> InpActive!E138</f>
        <v>Customer type 2 - proportion of revenue expected to be collected from these customers in year adjustment to be made</v>
      </c>
      <c r="F42" s="307">
        <f xml:space="preserve"> InpActive!F138</f>
        <v>0</v>
      </c>
      <c r="G42" s="307" t="str">
        <f xml:space="preserve"> InpActive!G138</f>
        <v>Percentage</v>
      </c>
      <c r="H42" s="307">
        <f xml:space="preserve"> InpActive!H138</f>
        <v>0</v>
      </c>
      <c r="I42" s="307">
        <f xml:space="preserve"> InpActive!I138</f>
        <v>0</v>
      </c>
      <c r="J42" s="307">
        <f xml:space="preserve"> InpActive!J138</f>
        <v>0</v>
      </c>
      <c r="K42" s="307">
        <f xml:space="preserve"> InpActive!K138</f>
        <v>0</v>
      </c>
      <c r="L42" s="307">
        <f xml:space="preserve"> InpActive!L138</f>
        <v>0</v>
      </c>
      <c r="M42" s="307">
        <f xml:space="preserve"> InpActive!M138</f>
        <v>0</v>
      </c>
      <c r="N42" s="307">
        <f xml:space="preserve"> InpActive!N138</f>
        <v>0</v>
      </c>
      <c r="O42" s="307">
        <f xml:space="preserve"> InpActive!O138</f>
        <v>0</v>
      </c>
      <c r="P42" s="307">
        <f xml:space="preserve"> InpActive!P138</f>
        <v>0</v>
      </c>
      <c r="Q42" s="307">
        <f xml:space="preserve"> InpActive!Q138</f>
        <v>0</v>
      </c>
      <c r="R42" s="307">
        <f xml:space="preserve"> InpActive!R138</f>
        <v>0</v>
      </c>
      <c r="S42" s="307">
        <f xml:space="preserve"> InpActive!S138</f>
        <v>0</v>
      </c>
      <c r="T42" s="307">
        <f xml:space="preserve"> InpActive!T138</f>
        <v>0</v>
      </c>
    </row>
    <row r="43" spans="1:20" x14ac:dyDescent="0.2">
      <c r="B43" s="99"/>
      <c r="E43" s="307" t="str">
        <f xml:space="preserve"> InpActive!E139</f>
        <v>Customer type 3 - proportion of revenue expected to be collected from these customers in year adjustment to be made</v>
      </c>
      <c r="F43" s="307">
        <f xml:space="preserve"> InpActive!F139</f>
        <v>0</v>
      </c>
      <c r="G43" s="307" t="str">
        <f xml:space="preserve"> InpActive!G139</f>
        <v>Percentage</v>
      </c>
      <c r="H43" s="307">
        <f xml:space="preserve"> InpActive!H139</f>
        <v>0</v>
      </c>
      <c r="I43" s="307">
        <f xml:space="preserve"> InpActive!I139</f>
        <v>0</v>
      </c>
      <c r="J43" s="307">
        <f xml:space="preserve"> InpActive!J139</f>
        <v>0</v>
      </c>
      <c r="K43" s="307">
        <f xml:space="preserve"> InpActive!K139</f>
        <v>0</v>
      </c>
      <c r="L43" s="307">
        <f xml:space="preserve"> InpActive!L139</f>
        <v>0</v>
      </c>
      <c r="M43" s="307">
        <f xml:space="preserve"> InpActive!M139</f>
        <v>0</v>
      </c>
      <c r="N43" s="307">
        <f xml:space="preserve"> InpActive!N139</f>
        <v>0</v>
      </c>
      <c r="O43" s="307">
        <f xml:space="preserve"> InpActive!O139</f>
        <v>0</v>
      </c>
      <c r="P43" s="307">
        <f xml:space="preserve"> InpActive!P139</f>
        <v>0</v>
      </c>
      <c r="Q43" s="307">
        <f xml:space="preserve"> InpActive!Q139</f>
        <v>0</v>
      </c>
      <c r="R43" s="307">
        <f xml:space="preserve"> InpActive!R139</f>
        <v>0</v>
      </c>
      <c r="S43" s="307">
        <f xml:space="preserve"> InpActive!S139</f>
        <v>0</v>
      </c>
      <c r="T43" s="307">
        <f xml:space="preserve"> InpActive!T139</f>
        <v>0</v>
      </c>
    </row>
    <row r="44" spans="1:20" x14ac:dyDescent="0.2">
      <c r="B44" s="99"/>
      <c r="E44" s="307" t="str">
        <f xml:space="preserve"> InpActive!E140</f>
        <v>Customer type 4 - proportion of revenue expected to be collected from these customers in year adjustment to be made</v>
      </c>
      <c r="F44" s="307">
        <f xml:space="preserve"> InpActive!F140</f>
        <v>0</v>
      </c>
      <c r="G44" s="307" t="str">
        <f xml:space="preserve"> InpActive!G140</f>
        <v>Percentage</v>
      </c>
      <c r="H44" s="307">
        <f xml:space="preserve"> InpActive!H140</f>
        <v>0</v>
      </c>
      <c r="I44" s="307">
        <f xml:space="preserve"> InpActive!I140</f>
        <v>0</v>
      </c>
      <c r="J44" s="307">
        <f xml:space="preserve"> InpActive!J140</f>
        <v>0</v>
      </c>
      <c r="K44" s="307">
        <f xml:space="preserve"> InpActive!K140</f>
        <v>0</v>
      </c>
      <c r="L44" s="307">
        <f xml:space="preserve"> InpActive!L140</f>
        <v>0</v>
      </c>
      <c r="M44" s="307">
        <f xml:space="preserve"> InpActive!M140</f>
        <v>0</v>
      </c>
      <c r="N44" s="307">
        <f xml:space="preserve"> InpActive!N140</f>
        <v>0</v>
      </c>
      <c r="O44" s="307">
        <f xml:space="preserve"> InpActive!O140</f>
        <v>0</v>
      </c>
      <c r="P44" s="307">
        <f xml:space="preserve"> InpActive!P140</f>
        <v>0</v>
      </c>
      <c r="Q44" s="307">
        <f xml:space="preserve"> InpActive!Q140</f>
        <v>0</v>
      </c>
      <c r="R44" s="307">
        <f xml:space="preserve"> InpActive!R140</f>
        <v>0</v>
      </c>
      <c r="S44" s="307">
        <f xml:space="preserve"> InpActive!S140</f>
        <v>0</v>
      </c>
      <c r="T44" s="307">
        <f xml:space="preserve"> InpActive!T140</f>
        <v>0</v>
      </c>
    </row>
    <row r="45" spans="1:20" x14ac:dyDescent="0.2">
      <c r="B45" s="99"/>
      <c r="E45" s="307" t="str">
        <f xml:space="preserve"> InpActive!E141</f>
        <v>Customer type 5 - proportion of revenue expected to be collected from these customers in year adjustment to be made</v>
      </c>
      <c r="F45" s="307">
        <f xml:space="preserve"> InpActive!F141</f>
        <v>0</v>
      </c>
      <c r="G45" s="307" t="str">
        <f xml:space="preserve"> InpActive!G141</f>
        <v>Percentage</v>
      </c>
      <c r="H45" s="307">
        <f xml:space="preserve"> InpActive!H141</f>
        <v>0</v>
      </c>
      <c r="I45" s="307">
        <f xml:space="preserve"> InpActive!I141</f>
        <v>0</v>
      </c>
      <c r="J45" s="307">
        <f xml:space="preserve"> InpActive!J141</f>
        <v>0</v>
      </c>
      <c r="K45" s="307">
        <f xml:space="preserve"> InpActive!K141</f>
        <v>0</v>
      </c>
      <c r="L45" s="307">
        <f xml:space="preserve"> InpActive!L141</f>
        <v>0</v>
      </c>
      <c r="M45" s="307">
        <f xml:space="preserve"> InpActive!M141</f>
        <v>0</v>
      </c>
      <c r="N45" s="307">
        <f xml:space="preserve"> InpActive!N141</f>
        <v>0</v>
      </c>
      <c r="O45" s="307">
        <f xml:space="preserve"> InpActive!O141</f>
        <v>0</v>
      </c>
      <c r="P45" s="307">
        <f xml:space="preserve"> InpActive!P141</f>
        <v>0</v>
      </c>
      <c r="Q45" s="307">
        <f xml:space="preserve"> InpActive!Q141</f>
        <v>0</v>
      </c>
      <c r="R45" s="307">
        <f xml:space="preserve"> InpActive!R141</f>
        <v>0</v>
      </c>
      <c r="S45" s="307">
        <f xml:space="preserve"> InpActive!S141</f>
        <v>0</v>
      </c>
      <c r="T45" s="307">
        <f xml:space="preserve"> InpActive!T141</f>
        <v>0</v>
      </c>
    </row>
    <row r="46" spans="1:20" x14ac:dyDescent="0.2">
      <c r="B46" s="99"/>
      <c r="E46" s="307" t="str">
        <f xml:space="preserve"> InpActive!E142</f>
        <v>Customer type 6 - proportion of revenue expected to be collected from these customers in year adjustment to be made</v>
      </c>
      <c r="F46" s="307">
        <f xml:space="preserve"> InpActive!F142</f>
        <v>0</v>
      </c>
      <c r="G46" s="307" t="str">
        <f xml:space="preserve"> InpActive!G142</f>
        <v>Percentage</v>
      </c>
      <c r="H46" s="307">
        <f xml:space="preserve"> InpActive!H142</f>
        <v>0</v>
      </c>
      <c r="I46" s="307">
        <f xml:space="preserve"> InpActive!I142</f>
        <v>0</v>
      </c>
      <c r="J46" s="307">
        <f xml:space="preserve"> InpActive!J142</f>
        <v>0</v>
      </c>
      <c r="K46" s="307">
        <f xml:space="preserve"> InpActive!K142</f>
        <v>0</v>
      </c>
      <c r="L46" s="307">
        <f xml:space="preserve"> InpActive!L142</f>
        <v>0</v>
      </c>
      <c r="M46" s="307">
        <f xml:space="preserve"> InpActive!M142</f>
        <v>0</v>
      </c>
      <c r="N46" s="307">
        <f xml:space="preserve"> InpActive!N142</f>
        <v>0</v>
      </c>
      <c r="O46" s="307">
        <f xml:space="preserve"> InpActive!O142</f>
        <v>0</v>
      </c>
      <c r="P46" s="307">
        <f xml:space="preserve"> InpActive!P142</f>
        <v>0</v>
      </c>
      <c r="Q46" s="307">
        <f xml:space="preserve"> InpActive!Q142</f>
        <v>0</v>
      </c>
      <c r="R46" s="307">
        <f xml:space="preserve"> InpActive!R142</f>
        <v>0</v>
      </c>
      <c r="S46" s="307">
        <f xml:space="preserve"> InpActive!S142</f>
        <v>0</v>
      </c>
      <c r="T46" s="307">
        <f xml:space="preserve"> InpActive!T142</f>
        <v>0</v>
      </c>
    </row>
    <row r="47" spans="1:20" x14ac:dyDescent="0.2">
      <c r="B47" s="99"/>
      <c r="E47" s="93"/>
      <c r="H47" s="90"/>
      <c r="I47" s="90"/>
    </row>
    <row r="48" spans="1:20" x14ac:dyDescent="0.2">
      <c r="B48" s="99"/>
      <c r="E48" s="204" t="str">
        <f t="shared" ref="E48:T48" si="12" xml:space="preserve"> E$39</f>
        <v xml:space="preserve">Total value of ODI </v>
      </c>
      <c r="F48" s="204">
        <f t="shared" si="12"/>
        <v>0</v>
      </c>
      <c r="G48" s="204" t="str">
        <f t="shared" si="12"/>
        <v>£m (nominal)</v>
      </c>
      <c r="H48" s="204">
        <f t="shared" si="12"/>
        <v>0</v>
      </c>
      <c r="I48" s="204">
        <f t="shared" si="12"/>
        <v>0</v>
      </c>
      <c r="J48" s="204">
        <f t="shared" si="12"/>
        <v>0</v>
      </c>
      <c r="K48" s="204">
        <f t="shared" si="12"/>
        <v>0</v>
      </c>
      <c r="L48" s="204">
        <f t="shared" si="12"/>
        <v>0</v>
      </c>
      <c r="M48" s="204">
        <f t="shared" si="12"/>
        <v>0</v>
      </c>
      <c r="N48" s="204">
        <f t="shared" si="12"/>
        <v>0</v>
      </c>
      <c r="O48" s="204">
        <f t="shared" si="12"/>
        <v>0</v>
      </c>
      <c r="P48" s="204">
        <f t="shared" si="12"/>
        <v>0</v>
      </c>
      <c r="Q48" s="204">
        <f t="shared" si="12"/>
        <v>0</v>
      </c>
      <c r="R48" s="204">
        <f t="shared" si="12"/>
        <v>0</v>
      </c>
      <c r="S48" s="204">
        <f t="shared" si="12"/>
        <v>0</v>
      </c>
      <c r="T48" s="204">
        <f t="shared" si="12"/>
        <v>0</v>
      </c>
    </row>
    <row r="49" spans="1:20" x14ac:dyDescent="0.2">
      <c r="B49" s="99"/>
      <c r="E49" s="93"/>
      <c r="F49" s="93"/>
      <c r="G49" s="93"/>
      <c r="H49" s="93"/>
      <c r="I49" s="93"/>
      <c r="J49" s="91"/>
      <c r="K49" s="91"/>
      <c r="L49" s="91"/>
      <c r="M49" s="91"/>
      <c r="N49" s="91"/>
      <c r="O49" s="91"/>
      <c r="P49" s="91"/>
      <c r="Q49" s="91"/>
      <c r="R49" s="91"/>
      <c r="S49" s="91"/>
      <c r="T49" s="91"/>
    </row>
    <row r="50" spans="1:20" s="157" customFormat="1" x14ac:dyDescent="0.2">
      <c r="A50" s="158"/>
      <c r="B50" s="159"/>
      <c r="C50" s="160"/>
      <c r="E50" s="157" t="s">
        <v>724</v>
      </c>
      <c r="G50" s="157" t="s">
        <v>571</v>
      </c>
      <c r="J50" s="157">
        <f t="shared" ref="J50:J55" si="13" xml:space="preserve"> J$48 * J41</f>
        <v>0</v>
      </c>
      <c r="K50" s="157">
        <f t="shared" ref="K50:T50" si="14" xml:space="preserve"> K$48 * K41</f>
        <v>0</v>
      </c>
      <c r="L50" s="157">
        <f t="shared" si="14"/>
        <v>0</v>
      </c>
      <c r="M50" s="157">
        <f t="shared" si="14"/>
        <v>0</v>
      </c>
      <c r="N50" s="157">
        <f t="shared" si="14"/>
        <v>0</v>
      </c>
      <c r="O50" s="157">
        <f t="shared" si="14"/>
        <v>0</v>
      </c>
      <c r="P50" s="157">
        <f t="shared" si="14"/>
        <v>0</v>
      </c>
      <c r="Q50" s="157">
        <f t="shared" si="14"/>
        <v>0</v>
      </c>
      <c r="R50" s="157">
        <f t="shared" si="14"/>
        <v>0</v>
      </c>
      <c r="S50" s="157">
        <f t="shared" si="14"/>
        <v>0</v>
      </c>
      <c r="T50" s="157">
        <f t="shared" si="14"/>
        <v>0</v>
      </c>
    </row>
    <row r="51" spans="1:20" s="157" customFormat="1" x14ac:dyDescent="0.2">
      <c r="A51" s="158"/>
      <c r="B51" s="159"/>
      <c r="C51" s="160"/>
      <c r="E51" s="157" t="s">
        <v>725</v>
      </c>
      <c r="G51" s="157" t="s">
        <v>571</v>
      </c>
      <c r="J51" s="157">
        <f t="shared" si="13"/>
        <v>0</v>
      </c>
      <c r="K51" s="157">
        <f t="shared" ref="K51:T51" si="15" xml:space="preserve"> K$48 * K42</f>
        <v>0</v>
      </c>
      <c r="L51" s="157">
        <f t="shared" si="15"/>
        <v>0</v>
      </c>
      <c r="M51" s="157">
        <f t="shared" si="15"/>
        <v>0</v>
      </c>
      <c r="N51" s="157">
        <f t="shared" si="15"/>
        <v>0</v>
      </c>
      <c r="O51" s="157">
        <f t="shared" si="15"/>
        <v>0</v>
      </c>
      <c r="P51" s="157">
        <f t="shared" si="15"/>
        <v>0</v>
      </c>
      <c r="Q51" s="157">
        <f t="shared" si="15"/>
        <v>0</v>
      </c>
      <c r="R51" s="157">
        <f t="shared" si="15"/>
        <v>0</v>
      </c>
      <c r="S51" s="157">
        <f t="shared" si="15"/>
        <v>0</v>
      </c>
      <c r="T51" s="157">
        <f t="shared" si="15"/>
        <v>0</v>
      </c>
    </row>
    <row r="52" spans="1:20" s="157" customFormat="1" x14ac:dyDescent="0.2">
      <c r="A52" s="158"/>
      <c r="B52" s="159"/>
      <c r="C52" s="160"/>
      <c r="E52" s="157" t="s">
        <v>726</v>
      </c>
      <c r="G52" s="157" t="s">
        <v>571</v>
      </c>
      <c r="J52" s="157">
        <f t="shared" si="13"/>
        <v>0</v>
      </c>
      <c r="K52" s="157">
        <f t="shared" ref="K52:T52" si="16" xml:space="preserve"> K$48 * K43</f>
        <v>0</v>
      </c>
      <c r="L52" s="157">
        <f t="shared" si="16"/>
        <v>0</v>
      </c>
      <c r="M52" s="157">
        <f t="shared" si="16"/>
        <v>0</v>
      </c>
      <c r="N52" s="157">
        <f t="shared" si="16"/>
        <v>0</v>
      </c>
      <c r="O52" s="157">
        <f t="shared" si="16"/>
        <v>0</v>
      </c>
      <c r="P52" s="157">
        <f t="shared" si="16"/>
        <v>0</v>
      </c>
      <c r="Q52" s="157">
        <f t="shared" si="16"/>
        <v>0</v>
      </c>
      <c r="R52" s="157">
        <f t="shared" si="16"/>
        <v>0</v>
      </c>
      <c r="S52" s="157">
        <f t="shared" si="16"/>
        <v>0</v>
      </c>
      <c r="T52" s="157">
        <f t="shared" si="16"/>
        <v>0</v>
      </c>
    </row>
    <row r="53" spans="1:20" s="157" customFormat="1" x14ac:dyDescent="0.2">
      <c r="A53" s="158"/>
      <c r="B53" s="159"/>
      <c r="C53" s="160"/>
      <c r="E53" s="157" t="s">
        <v>727</v>
      </c>
      <c r="G53" s="157" t="s">
        <v>571</v>
      </c>
      <c r="J53" s="157">
        <f t="shared" si="13"/>
        <v>0</v>
      </c>
      <c r="K53" s="157">
        <f t="shared" ref="K53:T53" si="17" xml:space="preserve"> K$48 * K44</f>
        <v>0</v>
      </c>
      <c r="L53" s="157">
        <f t="shared" si="17"/>
        <v>0</v>
      </c>
      <c r="M53" s="157">
        <f t="shared" si="17"/>
        <v>0</v>
      </c>
      <c r="N53" s="157">
        <f t="shared" si="17"/>
        <v>0</v>
      </c>
      <c r="O53" s="157">
        <f t="shared" si="17"/>
        <v>0</v>
      </c>
      <c r="P53" s="157">
        <f t="shared" si="17"/>
        <v>0</v>
      </c>
      <c r="Q53" s="157">
        <f t="shared" si="17"/>
        <v>0</v>
      </c>
      <c r="R53" s="157">
        <f t="shared" si="17"/>
        <v>0</v>
      </c>
      <c r="S53" s="157">
        <f t="shared" si="17"/>
        <v>0</v>
      </c>
      <c r="T53" s="157">
        <f t="shared" si="17"/>
        <v>0</v>
      </c>
    </row>
    <row r="54" spans="1:20" s="157" customFormat="1" x14ac:dyDescent="0.2">
      <c r="A54" s="158"/>
      <c r="B54" s="159"/>
      <c r="C54" s="160"/>
      <c r="E54" s="157" t="s">
        <v>728</v>
      </c>
      <c r="G54" s="157" t="s">
        <v>571</v>
      </c>
      <c r="J54" s="157">
        <f t="shared" si="13"/>
        <v>0</v>
      </c>
      <c r="K54" s="157">
        <f t="shared" ref="K54:T54" si="18" xml:space="preserve"> K$48 * K45</f>
        <v>0</v>
      </c>
      <c r="L54" s="157">
        <f t="shared" si="18"/>
        <v>0</v>
      </c>
      <c r="M54" s="157">
        <f t="shared" si="18"/>
        <v>0</v>
      </c>
      <c r="N54" s="157">
        <f t="shared" si="18"/>
        <v>0</v>
      </c>
      <c r="O54" s="157">
        <f t="shared" si="18"/>
        <v>0</v>
      </c>
      <c r="P54" s="157">
        <f t="shared" si="18"/>
        <v>0</v>
      </c>
      <c r="Q54" s="157">
        <f t="shared" si="18"/>
        <v>0</v>
      </c>
      <c r="R54" s="157">
        <f t="shared" si="18"/>
        <v>0</v>
      </c>
      <c r="S54" s="157">
        <f t="shared" si="18"/>
        <v>0</v>
      </c>
      <c r="T54" s="157">
        <f t="shared" si="18"/>
        <v>0</v>
      </c>
    </row>
    <row r="55" spans="1:20" s="157" customFormat="1" x14ac:dyDescent="0.2">
      <c r="A55" s="158"/>
      <c r="B55" s="159"/>
      <c r="C55" s="160"/>
      <c r="E55" s="157" t="s">
        <v>729</v>
      </c>
      <c r="G55" s="157" t="s">
        <v>571</v>
      </c>
      <c r="J55" s="157">
        <f t="shared" si="13"/>
        <v>0</v>
      </c>
      <c r="K55" s="157">
        <f t="shared" ref="K55:T55" si="19" xml:space="preserve"> K$48 * K46</f>
        <v>0</v>
      </c>
      <c r="L55" s="157">
        <f t="shared" si="19"/>
        <v>0</v>
      </c>
      <c r="M55" s="157">
        <f t="shared" si="19"/>
        <v>0</v>
      </c>
      <c r="N55" s="157">
        <f t="shared" si="19"/>
        <v>0</v>
      </c>
      <c r="O55" s="157">
        <f t="shared" si="19"/>
        <v>0</v>
      </c>
      <c r="P55" s="157">
        <f t="shared" si="19"/>
        <v>0</v>
      </c>
      <c r="Q55" s="157">
        <f t="shared" si="19"/>
        <v>0</v>
      </c>
      <c r="R55" s="157">
        <f t="shared" si="19"/>
        <v>0</v>
      </c>
      <c r="S55" s="157">
        <f t="shared" si="19"/>
        <v>0</v>
      </c>
      <c r="T55" s="157">
        <f t="shared" si="19"/>
        <v>0</v>
      </c>
    </row>
    <row r="56" spans="1:20" s="157" customFormat="1" x14ac:dyDescent="0.2">
      <c r="A56" s="158"/>
      <c r="B56" s="159"/>
      <c r="C56" s="160"/>
    </row>
    <row r="57" spans="1:20" s="157" customFormat="1" x14ac:dyDescent="0.2">
      <c r="A57" s="158"/>
      <c r="B57" s="159"/>
      <c r="C57" s="160"/>
      <c r="E57" s="304" t="str">
        <f xml:space="preserve"> InpActive!E123</f>
        <v>Customer type 1 - allowed average retail cost component (rct in last determination)</v>
      </c>
      <c r="F57" s="304">
        <f xml:space="preserve"> InpActive!F123</f>
        <v>0</v>
      </c>
      <c r="G57" s="304" t="str">
        <f xml:space="preserve"> InpActive!G123</f>
        <v>£ (nominal)</v>
      </c>
      <c r="H57" s="304">
        <f xml:space="preserve"> InpActive!H123</f>
        <v>0</v>
      </c>
      <c r="I57" s="304">
        <f xml:space="preserve"> InpActive!I123</f>
        <v>0</v>
      </c>
      <c r="J57" s="304">
        <f xml:space="preserve"> InpActive!J123</f>
        <v>0</v>
      </c>
      <c r="K57" s="304">
        <f xml:space="preserve"> InpActive!K123</f>
        <v>0</v>
      </c>
      <c r="L57" s="304">
        <f xml:space="preserve"> InpActive!L123</f>
        <v>0</v>
      </c>
      <c r="M57" s="304">
        <f xml:space="preserve"> InpActive!M123</f>
        <v>0</v>
      </c>
      <c r="N57" s="304">
        <f xml:space="preserve"> InpActive!N123</f>
        <v>0</v>
      </c>
      <c r="O57" s="304">
        <f xml:space="preserve"> InpActive!O123</f>
        <v>0</v>
      </c>
      <c r="P57" s="304">
        <f xml:space="preserve"> InpActive!P123</f>
        <v>0</v>
      </c>
      <c r="Q57" s="304">
        <f xml:space="preserve"> InpActive!Q123</f>
        <v>0</v>
      </c>
      <c r="R57" s="304">
        <f xml:space="preserve"> InpActive!R123</f>
        <v>0</v>
      </c>
      <c r="S57" s="304">
        <f xml:space="preserve"> InpActive!S123</f>
        <v>0</v>
      </c>
      <c r="T57" s="304">
        <f xml:space="preserve"> InpActive!T123</f>
        <v>0</v>
      </c>
    </row>
    <row r="58" spans="1:20" s="157" customFormat="1" x14ac:dyDescent="0.2">
      <c r="A58" s="158"/>
      <c r="B58" s="159"/>
      <c r="C58" s="160"/>
      <c r="E58" s="304" t="str">
        <f xml:space="preserve"> InpActive!E124</f>
        <v>Customer type 2 - allowed average retail cost component (rct in last determination)</v>
      </c>
      <c r="F58" s="304">
        <f xml:space="preserve"> InpActive!F124</f>
        <v>0</v>
      </c>
      <c r="G58" s="304" t="str">
        <f xml:space="preserve"> InpActive!G124</f>
        <v>£ (nominal)</v>
      </c>
      <c r="H58" s="304">
        <f xml:space="preserve"> InpActive!H124</f>
        <v>0</v>
      </c>
      <c r="I58" s="304">
        <f xml:space="preserve"> InpActive!I124</f>
        <v>0</v>
      </c>
      <c r="J58" s="304">
        <f xml:space="preserve"> InpActive!J124</f>
        <v>0</v>
      </c>
      <c r="K58" s="304">
        <f xml:space="preserve"> InpActive!K124</f>
        <v>0</v>
      </c>
      <c r="L58" s="304">
        <f xml:space="preserve"> InpActive!L124</f>
        <v>0</v>
      </c>
      <c r="M58" s="304">
        <f xml:space="preserve"> InpActive!M124</f>
        <v>0</v>
      </c>
      <c r="N58" s="304">
        <f xml:space="preserve"> InpActive!N124</f>
        <v>0</v>
      </c>
      <c r="O58" s="304">
        <f xml:space="preserve"> InpActive!O124</f>
        <v>0</v>
      </c>
      <c r="P58" s="304">
        <f xml:space="preserve"> InpActive!P124</f>
        <v>0</v>
      </c>
      <c r="Q58" s="304">
        <f xml:space="preserve"> InpActive!Q124</f>
        <v>0</v>
      </c>
      <c r="R58" s="304">
        <f xml:space="preserve"> InpActive!R124</f>
        <v>0</v>
      </c>
      <c r="S58" s="304">
        <f xml:space="preserve"> InpActive!S124</f>
        <v>0</v>
      </c>
      <c r="T58" s="304">
        <f xml:space="preserve"> InpActive!T124</f>
        <v>0</v>
      </c>
    </row>
    <row r="59" spans="1:20" s="157" customFormat="1" x14ac:dyDescent="0.2">
      <c r="A59" s="158"/>
      <c r="B59" s="159"/>
      <c r="C59" s="160"/>
      <c r="E59" s="304" t="str">
        <f xml:space="preserve"> InpActive!E125</f>
        <v>Customer type 3 - allowed average retail cost component (rct in last determination)</v>
      </c>
      <c r="F59" s="304">
        <f xml:space="preserve"> InpActive!F125</f>
        <v>0</v>
      </c>
      <c r="G59" s="304" t="str">
        <f xml:space="preserve"> InpActive!G125</f>
        <v>£ (nominal)</v>
      </c>
      <c r="H59" s="304">
        <f xml:space="preserve"> InpActive!H125</f>
        <v>0</v>
      </c>
      <c r="I59" s="304">
        <f xml:space="preserve"> InpActive!I125</f>
        <v>0</v>
      </c>
      <c r="J59" s="304">
        <f xml:space="preserve"> InpActive!J125</f>
        <v>0</v>
      </c>
      <c r="K59" s="304">
        <f xml:space="preserve"> InpActive!K125</f>
        <v>0</v>
      </c>
      <c r="L59" s="304">
        <f xml:space="preserve"> InpActive!L125</f>
        <v>0</v>
      </c>
      <c r="M59" s="304">
        <f xml:space="preserve"> InpActive!M125</f>
        <v>0</v>
      </c>
      <c r="N59" s="304">
        <f xml:space="preserve"> InpActive!N125</f>
        <v>0</v>
      </c>
      <c r="O59" s="304">
        <f xml:space="preserve"> InpActive!O125</f>
        <v>0</v>
      </c>
      <c r="P59" s="304">
        <f xml:space="preserve"> InpActive!P125</f>
        <v>0</v>
      </c>
      <c r="Q59" s="304">
        <f xml:space="preserve"> InpActive!Q125</f>
        <v>0</v>
      </c>
      <c r="R59" s="304">
        <f xml:space="preserve"> InpActive!R125</f>
        <v>0</v>
      </c>
      <c r="S59" s="304">
        <f xml:space="preserve"> InpActive!S125</f>
        <v>0</v>
      </c>
      <c r="T59" s="304">
        <f xml:space="preserve"> InpActive!T125</f>
        <v>0</v>
      </c>
    </row>
    <row r="60" spans="1:20" s="157" customFormat="1" x14ac:dyDescent="0.2">
      <c r="A60" s="158"/>
      <c r="B60" s="159"/>
      <c r="C60" s="160"/>
      <c r="E60" s="304" t="str">
        <f xml:space="preserve"> InpActive!E126</f>
        <v>Customer type 4 - allowed average retail cost component (rct in last determination)</v>
      </c>
      <c r="F60" s="304">
        <f xml:space="preserve"> InpActive!F126</f>
        <v>0</v>
      </c>
      <c r="G60" s="304" t="str">
        <f xml:space="preserve"> InpActive!G126</f>
        <v>£ (nominal)</v>
      </c>
      <c r="H60" s="304">
        <f xml:space="preserve"> InpActive!H126</f>
        <v>0</v>
      </c>
      <c r="I60" s="304">
        <f xml:space="preserve"> InpActive!I126</f>
        <v>0</v>
      </c>
      <c r="J60" s="304">
        <f xml:space="preserve"> InpActive!J126</f>
        <v>0</v>
      </c>
      <c r="K60" s="304">
        <f xml:space="preserve"> InpActive!K126</f>
        <v>0</v>
      </c>
      <c r="L60" s="304">
        <f xml:space="preserve"> InpActive!L126</f>
        <v>0</v>
      </c>
      <c r="M60" s="304">
        <f xml:space="preserve"> InpActive!M126</f>
        <v>0</v>
      </c>
      <c r="N60" s="304">
        <f xml:space="preserve"> InpActive!N126</f>
        <v>0</v>
      </c>
      <c r="O60" s="304">
        <f xml:space="preserve"> InpActive!O126</f>
        <v>0</v>
      </c>
      <c r="P60" s="304">
        <f xml:space="preserve"> InpActive!P126</f>
        <v>0</v>
      </c>
      <c r="Q60" s="304">
        <f xml:space="preserve"> InpActive!Q126</f>
        <v>0</v>
      </c>
      <c r="R60" s="304">
        <f xml:space="preserve"> InpActive!R126</f>
        <v>0</v>
      </c>
      <c r="S60" s="304">
        <f xml:space="preserve"> InpActive!S126</f>
        <v>0</v>
      </c>
      <c r="T60" s="304">
        <f xml:space="preserve"> InpActive!T126</f>
        <v>0</v>
      </c>
    </row>
    <row r="61" spans="1:20" s="157" customFormat="1" x14ac:dyDescent="0.2">
      <c r="A61" s="158"/>
      <c r="B61" s="159"/>
      <c r="C61" s="160"/>
      <c r="E61" s="304" t="str">
        <f xml:space="preserve"> InpActive!E127</f>
        <v>Customer type 5 - allowed average retail cost component (rct in last determination)</v>
      </c>
      <c r="F61" s="304">
        <f xml:space="preserve"> InpActive!F127</f>
        <v>0</v>
      </c>
      <c r="G61" s="304" t="str">
        <f xml:space="preserve"> InpActive!G127</f>
        <v>£ (nominal)</v>
      </c>
      <c r="H61" s="304">
        <f xml:space="preserve"> InpActive!H127</f>
        <v>0</v>
      </c>
      <c r="I61" s="304">
        <f xml:space="preserve"> InpActive!I127</f>
        <v>0</v>
      </c>
      <c r="J61" s="304">
        <f xml:space="preserve"> InpActive!J127</f>
        <v>0</v>
      </c>
      <c r="K61" s="304">
        <f xml:space="preserve"> InpActive!K127</f>
        <v>0</v>
      </c>
      <c r="L61" s="304">
        <f xml:space="preserve"> InpActive!L127</f>
        <v>0</v>
      </c>
      <c r="M61" s="304">
        <f xml:space="preserve"> InpActive!M127</f>
        <v>0</v>
      </c>
      <c r="N61" s="304">
        <f xml:space="preserve"> InpActive!N127</f>
        <v>0</v>
      </c>
      <c r="O61" s="304">
        <f xml:space="preserve"> InpActive!O127</f>
        <v>0</v>
      </c>
      <c r="P61" s="304">
        <f xml:space="preserve"> InpActive!P127</f>
        <v>0</v>
      </c>
      <c r="Q61" s="304">
        <f xml:space="preserve"> InpActive!Q127</f>
        <v>0</v>
      </c>
      <c r="R61" s="304">
        <f xml:space="preserve"> InpActive!R127</f>
        <v>0</v>
      </c>
      <c r="S61" s="304">
        <f xml:space="preserve"> InpActive!S127</f>
        <v>0</v>
      </c>
      <c r="T61" s="304">
        <f xml:space="preserve"> InpActive!T127</f>
        <v>0</v>
      </c>
    </row>
    <row r="62" spans="1:20" s="157" customFormat="1" x14ac:dyDescent="0.2">
      <c r="A62" s="158"/>
      <c r="B62" s="159"/>
      <c r="C62" s="160"/>
      <c r="E62" s="304" t="str">
        <f xml:space="preserve"> InpActive!E128</f>
        <v>Customer type 6 - allowed average retail cost component (rct in last determination)</v>
      </c>
      <c r="F62" s="304">
        <f xml:space="preserve"> InpActive!F128</f>
        <v>0</v>
      </c>
      <c r="G62" s="304" t="str">
        <f xml:space="preserve"> InpActive!G128</f>
        <v>£ (nominal)</v>
      </c>
      <c r="H62" s="304">
        <f xml:space="preserve"> InpActive!H128</f>
        <v>0</v>
      </c>
      <c r="I62" s="304">
        <f xml:space="preserve"> InpActive!I128</f>
        <v>0</v>
      </c>
      <c r="J62" s="304">
        <f xml:space="preserve"> InpActive!J128</f>
        <v>0</v>
      </c>
      <c r="K62" s="304">
        <f xml:space="preserve"> InpActive!K128</f>
        <v>0</v>
      </c>
      <c r="L62" s="304">
        <f xml:space="preserve"> InpActive!L128</f>
        <v>0</v>
      </c>
      <c r="M62" s="304">
        <f xml:space="preserve"> InpActive!M128</f>
        <v>0</v>
      </c>
      <c r="N62" s="304">
        <f xml:space="preserve"> InpActive!N128</f>
        <v>0</v>
      </c>
      <c r="O62" s="304">
        <f xml:space="preserve"> InpActive!O128</f>
        <v>0</v>
      </c>
      <c r="P62" s="304">
        <f xml:space="preserve"> InpActive!P128</f>
        <v>0</v>
      </c>
      <c r="Q62" s="304">
        <f xml:space="preserve"> InpActive!Q128</f>
        <v>0</v>
      </c>
      <c r="R62" s="304">
        <f xml:space="preserve"> InpActive!R128</f>
        <v>0</v>
      </c>
      <c r="S62" s="304">
        <f xml:space="preserve"> InpActive!S128</f>
        <v>0</v>
      </c>
      <c r="T62" s="304">
        <f xml:space="preserve"> InpActive!T128</f>
        <v>0</v>
      </c>
    </row>
    <row r="63" spans="1:20" s="157" customFormat="1" x14ac:dyDescent="0.2">
      <c r="A63" s="158"/>
      <c r="B63" s="159"/>
      <c r="C63" s="160"/>
    </row>
    <row r="64" spans="1:20" s="163" customFormat="1" x14ac:dyDescent="0.2">
      <c r="A64" s="161"/>
      <c r="B64" s="162"/>
      <c r="E64" s="325" t="str">
        <f xml:space="preserve"> InpActive!E130</f>
        <v>Customer type 1 - number of customers (cnt in last determination)</v>
      </c>
      <c r="F64" s="325">
        <f xml:space="preserve"> InpActive!F130</f>
        <v>0</v>
      </c>
      <c r="G64" s="325" t="str">
        <f xml:space="preserve"> InpActive!G130</f>
        <v>Number</v>
      </c>
      <c r="H64" s="325">
        <f xml:space="preserve"> InpActive!H130</f>
        <v>0</v>
      </c>
      <c r="I64" s="325">
        <f xml:space="preserve"> InpActive!I130</f>
        <v>0</v>
      </c>
      <c r="J64" s="325">
        <f xml:space="preserve"> InpActive!J130</f>
        <v>0</v>
      </c>
      <c r="K64" s="325">
        <f xml:space="preserve"> InpActive!K130</f>
        <v>0</v>
      </c>
      <c r="L64" s="325">
        <f xml:space="preserve"> InpActive!L130</f>
        <v>0</v>
      </c>
      <c r="M64" s="325">
        <f xml:space="preserve"> InpActive!M130</f>
        <v>0</v>
      </c>
      <c r="N64" s="325">
        <f xml:space="preserve"> InpActive!N130</f>
        <v>0</v>
      </c>
      <c r="O64" s="325">
        <f xml:space="preserve"> InpActive!O130</f>
        <v>0</v>
      </c>
      <c r="P64" s="325">
        <f xml:space="preserve"> InpActive!P130</f>
        <v>0</v>
      </c>
      <c r="Q64" s="325">
        <f xml:space="preserve"> InpActive!Q130</f>
        <v>0</v>
      </c>
      <c r="R64" s="325">
        <f xml:space="preserve"> InpActive!R130</f>
        <v>0</v>
      </c>
      <c r="S64" s="325">
        <f xml:space="preserve"> InpActive!S130</f>
        <v>0</v>
      </c>
      <c r="T64" s="325">
        <f xml:space="preserve"> InpActive!T130</f>
        <v>0</v>
      </c>
    </row>
    <row r="65" spans="1:20" s="163" customFormat="1" x14ac:dyDescent="0.2">
      <c r="A65" s="161"/>
      <c r="B65" s="162"/>
      <c r="E65" s="325" t="str">
        <f xml:space="preserve"> InpActive!E131</f>
        <v>Customer type 2 - number of customers (cnt in last determination)</v>
      </c>
      <c r="F65" s="325">
        <f xml:space="preserve"> InpActive!F131</f>
        <v>0</v>
      </c>
      <c r="G65" s="325" t="str">
        <f xml:space="preserve"> InpActive!G131</f>
        <v>Number</v>
      </c>
      <c r="H65" s="325">
        <f xml:space="preserve"> InpActive!H131</f>
        <v>0</v>
      </c>
      <c r="I65" s="325">
        <f xml:space="preserve"> InpActive!I131</f>
        <v>0</v>
      </c>
      <c r="J65" s="325">
        <f xml:space="preserve"> InpActive!J131</f>
        <v>0</v>
      </c>
      <c r="K65" s="325">
        <f xml:space="preserve"> InpActive!K131</f>
        <v>0</v>
      </c>
      <c r="L65" s="325">
        <f xml:space="preserve"> InpActive!L131</f>
        <v>0</v>
      </c>
      <c r="M65" s="325">
        <f xml:space="preserve"> InpActive!M131</f>
        <v>0</v>
      </c>
      <c r="N65" s="325">
        <f xml:space="preserve"> InpActive!N131</f>
        <v>0</v>
      </c>
      <c r="O65" s="325">
        <f xml:space="preserve"> InpActive!O131</f>
        <v>0</v>
      </c>
      <c r="P65" s="325">
        <f xml:space="preserve"> InpActive!P131</f>
        <v>0</v>
      </c>
      <c r="Q65" s="325">
        <f xml:space="preserve"> InpActive!Q131</f>
        <v>0</v>
      </c>
      <c r="R65" s="325">
        <f xml:space="preserve"> InpActive!R131</f>
        <v>0</v>
      </c>
      <c r="S65" s="325">
        <f xml:space="preserve"> InpActive!S131</f>
        <v>0</v>
      </c>
      <c r="T65" s="325">
        <f xml:space="preserve"> InpActive!T131</f>
        <v>0</v>
      </c>
    </row>
    <row r="66" spans="1:20" s="163" customFormat="1" x14ac:dyDescent="0.2">
      <c r="A66" s="161"/>
      <c r="B66" s="162"/>
      <c r="E66" s="325" t="str">
        <f xml:space="preserve"> InpActive!E132</f>
        <v>Customer type 3 - number of customers (cnt in last determination)</v>
      </c>
      <c r="F66" s="325">
        <f xml:space="preserve"> InpActive!F132</f>
        <v>0</v>
      </c>
      <c r="G66" s="325" t="str">
        <f xml:space="preserve"> InpActive!G132</f>
        <v>Number</v>
      </c>
      <c r="H66" s="325">
        <f xml:space="preserve"> InpActive!H132</f>
        <v>0</v>
      </c>
      <c r="I66" s="325">
        <f xml:space="preserve"> InpActive!I132</f>
        <v>0</v>
      </c>
      <c r="J66" s="325">
        <f xml:space="preserve"> InpActive!J132</f>
        <v>0</v>
      </c>
      <c r="K66" s="325">
        <f xml:space="preserve"> InpActive!K132</f>
        <v>0</v>
      </c>
      <c r="L66" s="325">
        <f xml:space="preserve"> InpActive!L132</f>
        <v>0</v>
      </c>
      <c r="M66" s="325">
        <f xml:space="preserve"> InpActive!M132</f>
        <v>0</v>
      </c>
      <c r="N66" s="325">
        <f xml:space="preserve"> InpActive!N132</f>
        <v>0</v>
      </c>
      <c r="O66" s="325">
        <f xml:space="preserve"> InpActive!O132</f>
        <v>0</v>
      </c>
      <c r="P66" s="325">
        <f xml:space="preserve"> InpActive!P132</f>
        <v>0</v>
      </c>
      <c r="Q66" s="325">
        <f xml:space="preserve"> InpActive!Q132</f>
        <v>0</v>
      </c>
      <c r="R66" s="325">
        <f xml:space="preserve"> InpActive!R132</f>
        <v>0</v>
      </c>
      <c r="S66" s="325">
        <f xml:space="preserve"> InpActive!S132</f>
        <v>0</v>
      </c>
      <c r="T66" s="325">
        <f xml:space="preserve"> InpActive!T132</f>
        <v>0</v>
      </c>
    </row>
    <row r="67" spans="1:20" s="163" customFormat="1" x14ac:dyDescent="0.2">
      <c r="A67" s="161"/>
      <c r="B67" s="162"/>
      <c r="E67" s="325" t="str">
        <f xml:space="preserve"> InpActive!E133</f>
        <v>Customer type 4 - number of customers (cnt in last determination)</v>
      </c>
      <c r="F67" s="325">
        <f xml:space="preserve"> InpActive!F133</f>
        <v>0</v>
      </c>
      <c r="G67" s="325" t="str">
        <f xml:space="preserve"> InpActive!G133</f>
        <v>Number</v>
      </c>
      <c r="H67" s="325">
        <f xml:space="preserve"> InpActive!H133</f>
        <v>0</v>
      </c>
      <c r="I67" s="325">
        <f xml:space="preserve"> InpActive!I133</f>
        <v>0</v>
      </c>
      <c r="J67" s="325">
        <f xml:space="preserve"> InpActive!J133</f>
        <v>0</v>
      </c>
      <c r="K67" s="325">
        <f xml:space="preserve"> InpActive!K133</f>
        <v>0</v>
      </c>
      <c r="L67" s="325">
        <f xml:space="preserve"> InpActive!L133</f>
        <v>0</v>
      </c>
      <c r="M67" s="325">
        <f xml:space="preserve"> InpActive!M133</f>
        <v>0</v>
      </c>
      <c r="N67" s="325">
        <f xml:space="preserve"> InpActive!N133</f>
        <v>0</v>
      </c>
      <c r="O67" s="325">
        <f xml:space="preserve"> InpActive!O133</f>
        <v>0</v>
      </c>
      <c r="P67" s="325">
        <f xml:space="preserve"> InpActive!P133</f>
        <v>0</v>
      </c>
      <c r="Q67" s="325">
        <f xml:space="preserve"> InpActive!Q133</f>
        <v>0</v>
      </c>
      <c r="R67" s="325">
        <f xml:space="preserve"> InpActive!R133</f>
        <v>0</v>
      </c>
      <c r="S67" s="325">
        <f xml:space="preserve"> InpActive!S133</f>
        <v>0</v>
      </c>
      <c r="T67" s="325">
        <f xml:space="preserve"> InpActive!T133</f>
        <v>0</v>
      </c>
    </row>
    <row r="68" spans="1:20" s="163" customFormat="1" x14ac:dyDescent="0.2">
      <c r="A68" s="161"/>
      <c r="B68" s="162"/>
      <c r="E68" s="325" t="str">
        <f xml:space="preserve"> InpActive!E134</f>
        <v>Customer type 5 - number of customers (cnt in last determination)</v>
      </c>
      <c r="F68" s="325">
        <f xml:space="preserve"> InpActive!F134</f>
        <v>0</v>
      </c>
      <c r="G68" s="325" t="str">
        <f xml:space="preserve"> InpActive!G134</f>
        <v>Number</v>
      </c>
      <c r="H68" s="325">
        <f xml:space="preserve"> InpActive!H134</f>
        <v>0</v>
      </c>
      <c r="I68" s="325">
        <f xml:space="preserve"> InpActive!I134</f>
        <v>0</v>
      </c>
      <c r="J68" s="325">
        <f xml:space="preserve"> InpActive!J134</f>
        <v>0</v>
      </c>
      <c r="K68" s="325">
        <f xml:space="preserve"> InpActive!K134</f>
        <v>0</v>
      </c>
      <c r="L68" s="325">
        <f xml:space="preserve"> InpActive!L134</f>
        <v>0</v>
      </c>
      <c r="M68" s="325">
        <f xml:space="preserve"> InpActive!M134</f>
        <v>0</v>
      </c>
      <c r="N68" s="325">
        <f xml:space="preserve"> InpActive!N134</f>
        <v>0</v>
      </c>
      <c r="O68" s="325">
        <f xml:space="preserve"> InpActive!O134</f>
        <v>0</v>
      </c>
      <c r="P68" s="325">
        <f xml:space="preserve"> InpActive!P134</f>
        <v>0</v>
      </c>
      <c r="Q68" s="325">
        <f xml:space="preserve"> InpActive!Q134</f>
        <v>0</v>
      </c>
      <c r="R68" s="325">
        <f xml:space="preserve"> InpActive!R134</f>
        <v>0</v>
      </c>
      <c r="S68" s="325">
        <f xml:space="preserve"> InpActive!S134</f>
        <v>0</v>
      </c>
      <c r="T68" s="325">
        <f xml:space="preserve"> InpActive!T134</f>
        <v>0</v>
      </c>
    </row>
    <row r="69" spans="1:20" s="163" customFormat="1" x14ac:dyDescent="0.2">
      <c r="A69" s="161"/>
      <c r="B69" s="162"/>
      <c r="E69" s="325" t="str">
        <f xml:space="preserve"> InpActive!E135</f>
        <v>Customer type 6 - number of customers (cnt in last determination)</v>
      </c>
      <c r="F69" s="325">
        <f xml:space="preserve"> InpActive!F135</f>
        <v>0</v>
      </c>
      <c r="G69" s="325" t="str">
        <f xml:space="preserve"> InpActive!G135</f>
        <v>Number</v>
      </c>
      <c r="H69" s="325">
        <f xml:space="preserve"> InpActive!H135</f>
        <v>0</v>
      </c>
      <c r="I69" s="325">
        <f xml:space="preserve"> InpActive!I135</f>
        <v>0</v>
      </c>
      <c r="J69" s="325">
        <f xml:space="preserve"> InpActive!J135</f>
        <v>0</v>
      </c>
      <c r="K69" s="325">
        <f xml:space="preserve"> InpActive!K135</f>
        <v>0</v>
      </c>
      <c r="L69" s="325">
        <f xml:space="preserve"> InpActive!L135</f>
        <v>0</v>
      </c>
      <c r="M69" s="325">
        <f xml:space="preserve"> InpActive!M135</f>
        <v>0</v>
      </c>
      <c r="N69" s="325">
        <f xml:space="preserve"> InpActive!N135</f>
        <v>0</v>
      </c>
      <c r="O69" s="325">
        <f xml:space="preserve"> InpActive!O135</f>
        <v>0</v>
      </c>
      <c r="P69" s="325">
        <f xml:space="preserve"> InpActive!P135</f>
        <v>0</v>
      </c>
      <c r="Q69" s="325">
        <f xml:space="preserve"> InpActive!Q135</f>
        <v>0</v>
      </c>
      <c r="R69" s="325">
        <f xml:space="preserve"> InpActive!R135</f>
        <v>0</v>
      </c>
      <c r="S69" s="325">
        <f xml:space="preserve"> InpActive!S135</f>
        <v>0</v>
      </c>
      <c r="T69" s="325">
        <f xml:space="preserve"> InpActive!T135</f>
        <v>0</v>
      </c>
    </row>
    <row r="70" spans="1:20" s="157" customFormat="1" x14ac:dyDescent="0.2">
      <c r="A70" s="158"/>
      <c r="B70" s="159"/>
      <c r="C70" s="160"/>
    </row>
    <row r="71" spans="1:20" s="157" customFormat="1" x14ac:dyDescent="0.2">
      <c r="A71" s="158"/>
      <c r="B71" s="159"/>
      <c r="C71" s="160"/>
      <c r="E71" s="157" t="s">
        <v>730</v>
      </c>
      <c r="G71" s="157" t="s">
        <v>571</v>
      </c>
      <c r="J71" s="157">
        <f t="shared" ref="J71:J76" si="20" xml:space="preserve"> J57 * J64 / 1000000</f>
        <v>0</v>
      </c>
      <c r="K71" s="157">
        <f t="shared" ref="K71:T71" si="21" xml:space="preserve"> K57 * K64 / 1000000</f>
        <v>0</v>
      </c>
      <c r="L71" s="157">
        <f t="shared" si="21"/>
        <v>0</v>
      </c>
      <c r="M71" s="157">
        <f t="shared" si="21"/>
        <v>0</v>
      </c>
      <c r="N71" s="157">
        <f t="shared" si="21"/>
        <v>0</v>
      </c>
      <c r="O71" s="157">
        <f t="shared" si="21"/>
        <v>0</v>
      </c>
      <c r="P71" s="157">
        <f t="shared" si="21"/>
        <v>0</v>
      </c>
      <c r="Q71" s="157">
        <f t="shared" si="21"/>
        <v>0</v>
      </c>
      <c r="R71" s="157">
        <f t="shared" si="21"/>
        <v>0</v>
      </c>
      <c r="S71" s="157">
        <f t="shared" si="21"/>
        <v>0</v>
      </c>
      <c r="T71" s="157">
        <f t="shared" si="21"/>
        <v>0</v>
      </c>
    </row>
    <row r="72" spans="1:20" s="157" customFormat="1" x14ac:dyDescent="0.2">
      <c r="A72" s="158"/>
      <c r="B72" s="159"/>
      <c r="C72" s="160"/>
      <c r="E72" s="157" t="s">
        <v>731</v>
      </c>
      <c r="G72" s="157" t="s">
        <v>571</v>
      </c>
      <c r="J72" s="157">
        <f t="shared" si="20"/>
        <v>0</v>
      </c>
      <c r="K72" s="157">
        <f t="shared" ref="K72:T72" si="22" xml:space="preserve"> K58 * K65 / 1000000</f>
        <v>0</v>
      </c>
      <c r="L72" s="157">
        <f t="shared" si="22"/>
        <v>0</v>
      </c>
      <c r="M72" s="157">
        <f t="shared" si="22"/>
        <v>0</v>
      </c>
      <c r="N72" s="157">
        <f t="shared" si="22"/>
        <v>0</v>
      </c>
      <c r="O72" s="157">
        <f t="shared" si="22"/>
        <v>0</v>
      </c>
      <c r="P72" s="157">
        <f t="shared" si="22"/>
        <v>0</v>
      </c>
      <c r="Q72" s="157">
        <f t="shared" si="22"/>
        <v>0</v>
      </c>
      <c r="R72" s="157">
        <f t="shared" si="22"/>
        <v>0</v>
      </c>
      <c r="S72" s="157">
        <f t="shared" si="22"/>
        <v>0</v>
      </c>
      <c r="T72" s="157">
        <f t="shared" si="22"/>
        <v>0</v>
      </c>
    </row>
    <row r="73" spans="1:20" s="157" customFormat="1" x14ac:dyDescent="0.2">
      <c r="A73" s="158"/>
      <c r="B73" s="159"/>
      <c r="C73" s="160"/>
      <c r="E73" s="157" t="s">
        <v>732</v>
      </c>
      <c r="G73" s="157" t="s">
        <v>571</v>
      </c>
      <c r="J73" s="157">
        <f t="shared" si="20"/>
        <v>0</v>
      </c>
      <c r="K73" s="157">
        <f t="shared" ref="K73:T73" si="23" xml:space="preserve"> K59 * K66 / 1000000</f>
        <v>0</v>
      </c>
      <c r="L73" s="157">
        <f t="shared" si="23"/>
        <v>0</v>
      </c>
      <c r="M73" s="157">
        <f t="shared" si="23"/>
        <v>0</v>
      </c>
      <c r="N73" s="157">
        <f t="shared" si="23"/>
        <v>0</v>
      </c>
      <c r="O73" s="157">
        <f t="shared" si="23"/>
        <v>0</v>
      </c>
      <c r="P73" s="157">
        <f t="shared" si="23"/>
        <v>0</v>
      </c>
      <c r="Q73" s="157">
        <f t="shared" si="23"/>
        <v>0</v>
      </c>
      <c r="R73" s="157">
        <f t="shared" si="23"/>
        <v>0</v>
      </c>
      <c r="S73" s="157">
        <f t="shared" si="23"/>
        <v>0</v>
      </c>
      <c r="T73" s="157">
        <f t="shared" si="23"/>
        <v>0</v>
      </c>
    </row>
    <row r="74" spans="1:20" s="157" customFormat="1" x14ac:dyDescent="0.2">
      <c r="A74" s="158"/>
      <c r="B74" s="159"/>
      <c r="C74" s="160"/>
      <c r="E74" s="157" t="s">
        <v>733</v>
      </c>
      <c r="G74" s="157" t="s">
        <v>571</v>
      </c>
      <c r="J74" s="157">
        <f t="shared" si="20"/>
        <v>0</v>
      </c>
      <c r="K74" s="157">
        <f t="shared" ref="K74:T74" si="24" xml:space="preserve"> K60 * K67 / 1000000</f>
        <v>0</v>
      </c>
      <c r="L74" s="157">
        <f t="shared" si="24"/>
        <v>0</v>
      </c>
      <c r="M74" s="157">
        <f t="shared" si="24"/>
        <v>0</v>
      </c>
      <c r="N74" s="157">
        <f t="shared" si="24"/>
        <v>0</v>
      </c>
      <c r="O74" s="157">
        <f t="shared" si="24"/>
        <v>0</v>
      </c>
      <c r="P74" s="157">
        <f t="shared" si="24"/>
        <v>0</v>
      </c>
      <c r="Q74" s="157">
        <f t="shared" si="24"/>
        <v>0</v>
      </c>
      <c r="R74" s="157">
        <f t="shared" si="24"/>
        <v>0</v>
      </c>
      <c r="S74" s="157">
        <f t="shared" si="24"/>
        <v>0</v>
      </c>
      <c r="T74" s="157">
        <f t="shared" si="24"/>
        <v>0</v>
      </c>
    </row>
    <row r="75" spans="1:20" s="157" customFormat="1" x14ac:dyDescent="0.2">
      <c r="A75" s="158"/>
      <c r="B75" s="159"/>
      <c r="C75" s="160"/>
      <c r="E75" s="157" t="s">
        <v>734</v>
      </c>
      <c r="G75" s="157" t="s">
        <v>571</v>
      </c>
      <c r="J75" s="157">
        <f t="shared" si="20"/>
        <v>0</v>
      </c>
      <c r="K75" s="157">
        <f t="shared" ref="K75:T75" si="25" xml:space="preserve"> K61 * K68 / 1000000</f>
        <v>0</v>
      </c>
      <c r="L75" s="157">
        <f t="shared" si="25"/>
        <v>0</v>
      </c>
      <c r="M75" s="157">
        <f t="shared" si="25"/>
        <v>0</v>
      </c>
      <c r="N75" s="157">
        <f t="shared" si="25"/>
        <v>0</v>
      </c>
      <c r="O75" s="157">
        <f t="shared" si="25"/>
        <v>0</v>
      </c>
      <c r="P75" s="157">
        <f t="shared" si="25"/>
        <v>0</v>
      </c>
      <c r="Q75" s="157">
        <f t="shared" si="25"/>
        <v>0</v>
      </c>
      <c r="R75" s="157">
        <f t="shared" si="25"/>
        <v>0</v>
      </c>
      <c r="S75" s="157">
        <f t="shared" si="25"/>
        <v>0</v>
      </c>
      <c r="T75" s="157">
        <f t="shared" si="25"/>
        <v>0</v>
      </c>
    </row>
    <row r="76" spans="1:20" s="157" customFormat="1" x14ac:dyDescent="0.2">
      <c r="A76" s="158"/>
      <c r="B76" s="159"/>
      <c r="C76" s="160"/>
      <c r="E76" s="157" t="s">
        <v>735</v>
      </c>
      <c r="G76" s="157" t="s">
        <v>571</v>
      </c>
      <c r="J76" s="157">
        <f t="shared" si="20"/>
        <v>0</v>
      </c>
      <c r="K76" s="157">
        <f t="shared" ref="K76:T76" si="26" xml:space="preserve"> K62 * K69 / 1000000</f>
        <v>0</v>
      </c>
      <c r="L76" s="157">
        <f t="shared" si="26"/>
        <v>0</v>
      </c>
      <c r="M76" s="157">
        <f t="shared" si="26"/>
        <v>0</v>
      </c>
      <c r="N76" s="157">
        <f t="shared" si="26"/>
        <v>0</v>
      </c>
      <c r="O76" s="157">
        <f t="shared" si="26"/>
        <v>0</v>
      </c>
      <c r="P76" s="157">
        <f t="shared" si="26"/>
        <v>0</v>
      </c>
      <c r="Q76" s="157">
        <f t="shared" si="26"/>
        <v>0</v>
      </c>
      <c r="R76" s="157">
        <f t="shared" si="26"/>
        <v>0</v>
      </c>
      <c r="S76" s="157">
        <f t="shared" si="26"/>
        <v>0</v>
      </c>
      <c r="T76" s="157">
        <f t="shared" si="26"/>
        <v>0</v>
      </c>
    </row>
    <row r="77" spans="1:20" s="157" customFormat="1" x14ac:dyDescent="0.2">
      <c r="A77" s="158"/>
      <c r="B77" s="159"/>
      <c r="C77" s="160"/>
    </row>
    <row r="78" spans="1:20" s="157" customFormat="1" x14ac:dyDescent="0.2">
      <c r="A78" s="158"/>
      <c r="B78" s="159"/>
      <c r="C78" s="160"/>
      <c r="E78" s="157" t="s">
        <v>736</v>
      </c>
      <c r="G78" s="157" t="s">
        <v>571</v>
      </c>
      <c r="J78" s="157">
        <f t="shared" ref="J78:J83" si="27" xml:space="preserve"> J50 + J71</f>
        <v>0</v>
      </c>
      <c r="K78" s="157">
        <f t="shared" ref="K78:T78" si="28" xml:space="preserve"> K50 + K71</f>
        <v>0</v>
      </c>
      <c r="L78" s="157">
        <f t="shared" si="28"/>
        <v>0</v>
      </c>
      <c r="M78" s="157">
        <f t="shared" si="28"/>
        <v>0</v>
      </c>
      <c r="N78" s="157">
        <f t="shared" si="28"/>
        <v>0</v>
      </c>
      <c r="O78" s="157">
        <f t="shared" si="28"/>
        <v>0</v>
      </c>
      <c r="P78" s="157">
        <f t="shared" si="28"/>
        <v>0</v>
      </c>
      <c r="Q78" s="157">
        <f t="shared" si="28"/>
        <v>0</v>
      </c>
      <c r="R78" s="157">
        <f t="shared" si="28"/>
        <v>0</v>
      </c>
      <c r="S78" s="157">
        <f t="shared" si="28"/>
        <v>0</v>
      </c>
      <c r="T78" s="157">
        <f t="shared" si="28"/>
        <v>0</v>
      </c>
    </row>
    <row r="79" spans="1:20" s="157" customFormat="1" x14ac:dyDescent="0.2">
      <c r="A79" s="158"/>
      <c r="B79" s="159"/>
      <c r="C79" s="160"/>
      <c r="E79" s="157" t="s">
        <v>737</v>
      </c>
      <c r="G79" s="157" t="s">
        <v>571</v>
      </c>
      <c r="J79" s="157">
        <f t="shared" si="27"/>
        <v>0</v>
      </c>
      <c r="K79" s="157">
        <f t="shared" ref="K79:T79" si="29" xml:space="preserve"> K51 + K72</f>
        <v>0</v>
      </c>
      <c r="L79" s="157">
        <f t="shared" si="29"/>
        <v>0</v>
      </c>
      <c r="M79" s="157">
        <f t="shared" si="29"/>
        <v>0</v>
      </c>
      <c r="N79" s="157">
        <f t="shared" si="29"/>
        <v>0</v>
      </c>
      <c r="O79" s="157">
        <f t="shared" si="29"/>
        <v>0</v>
      </c>
      <c r="P79" s="157">
        <f t="shared" si="29"/>
        <v>0</v>
      </c>
      <c r="Q79" s="157">
        <f t="shared" si="29"/>
        <v>0</v>
      </c>
      <c r="R79" s="157">
        <f t="shared" si="29"/>
        <v>0</v>
      </c>
      <c r="S79" s="157">
        <f t="shared" si="29"/>
        <v>0</v>
      </c>
      <c r="T79" s="157">
        <f t="shared" si="29"/>
        <v>0</v>
      </c>
    </row>
    <row r="80" spans="1:20" s="157" customFormat="1" x14ac:dyDescent="0.2">
      <c r="A80" s="158"/>
      <c r="B80" s="159"/>
      <c r="C80" s="160"/>
      <c r="E80" s="157" t="s">
        <v>738</v>
      </c>
      <c r="G80" s="157" t="s">
        <v>571</v>
      </c>
      <c r="J80" s="157">
        <f t="shared" si="27"/>
        <v>0</v>
      </c>
      <c r="K80" s="157">
        <f t="shared" ref="K80:T80" si="30" xml:space="preserve"> K52 + K73</f>
        <v>0</v>
      </c>
      <c r="L80" s="157">
        <f t="shared" si="30"/>
        <v>0</v>
      </c>
      <c r="M80" s="157">
        <f t="shared" si="30"/>
        <v>0</v>
      </c>
      <c r="N80" s="157">
        <f t="shared" si="30"/>
        <v>0</v>
      </c>
      <c r="O80" s="157">
        <f t="shared" si="30"/>
        <v>0</v>
      </c>
      <c r="P80" s="157">
        <f t="shared" si="30"/>
        <v>0</v>
      </c>
      <c r="Q80" s="157">
        <f t="shared" si="30"/>
        <v>0</v>
      </c>
      <c r="R80" s="157">
        <f t="shared" si="30"/>
        <v>0</v>
      </c>
      <c r="S80" s="157">
        <f t="shared" si="30"/>
        <v>0</v>
      </c>
      <c r="T80" s="157">
        <f t="shared" si="30"/>
        <v>0</v>
      </c>
    </row>
    <row r="81" spans="1:20" s="157" customFormat="1" x14ac:dyDescent="0.2">
      <c r="A81" s="158"/>
      <c r="B81" s="159"/>
      <c r="C81" s="160"/>
      <c r="E81" s="157" t="s">
        <v>739</v>
      </c>
      <c r="G81" s="157" t="s">
        <v>571</v>
      </c>
      <c r="J81" s="157">
        <f t="shared" si="27"/>
        <v>0</v>
      </c>
      <c r="K81" s="157">
        <f t="shared" ref="K81:T81" si="31" xml:space="preserve"> K53 + K74</f>
        <v>0</v>
      </c>
      <c r="L81" s="157">
        <f t="shared" si="31"/>
        <v>0</v>
      </c>
      <c r="M81" s="157">
        <f t="shared" si="31"/>
        <v>0</v>
      </c>
      <c r="N81" s="157">
        <f t="shared" si="31"/>
        <v>0</v>
      </c>
      <c r="O81" s="157">
        <f t="shared" si="31"/>
        <v>0</v>
      </c>
      <c r="P81" s="157">
        <f t="shared" si="31"/>
        <v>0</v>
      </c>
      <c r="Q81" s="157">
        <f t="shared" si="31"/>
        <v>0</v>
      </c>
      <c r="R81" s="157">
        <f t="shared" si="31"/>
        <v>0</v>
      </c>
      <c r="S81" s="157">
        <f t="shared" si="31"/>
        <v>0</v>
      </c>
      <c r="T81" s="157">
        <f t="shared" si="31"/>
        <v>0</v>
      </c>
    </row>
    <row r="82" spans="1:20" s="157" customFormat="1" x14ac:dyDescent="0.2">
      <c r="A82" s="158"/>
      <c r="B82" s="159"/>
      <c r="C82" s="160"/>
      <c r="E82" s="157" t="s">
        <v>740</v>
      </c>
      <c r="G82" s="157" t="s">
        <v>571</v>
      </c>
      <c r="J82" s="157">
        <f t="shared" si="27"/>
        <v>0</v>
      </c>
      <c r="K82" s="157">
        <f t="shared" ref="K82:T82" si="32" xml:space="preserve"> K54 + K75</f>
        <v>0</v>
      </c>
      <c r="L82" s="157">
        <f t="shared" si="32"/>
        <v>0</v>
      </c>
      <c r="M82" s="157">
        <f t="shared" si="32"/>
        <v>0</v>
      </c>
      <c r="N82" s="157">
        <f t="shared" si="32"/>
        <v>0</v>
      </c>
      <c r="O82" s="157">
        <f t="shared" si="32"/>
        <v>0</v>
      </c>
      <c r="P82" s="157">
        <f t="shared" si="32"/>
        <v>0</v>
      </c>
      <c r="Q82" s="157">
        <f t="shared" si="32"/>
        <v>0</v>
      </c>
      <c r="R82" s="157">
        <f t="shared" si="32"/>
        <v>0</v>
      </c>
      <c r="S82" s="157">
        <f t="shared" si="32"/>
        <v>0</v>
      </c>
      <c r="T82" s="157">
        <f t="shared" si="32"/>
        <v>0</v>
      </c>
    </row>
    <row r="83" spans="1:20" s="157" customFormat="1" x14ac:dyDescent="0.2">
      <c r="A83" s="158"/>
      <c r="B83" s="159"/>
      <c r="C83" s="160"/>
      <c r="E83" s="157" t="s">
        <v>741</v>
      </c>
      <c r="G83" s="157" t="s">
        <v>571</v>
      </c>
      <c r="J83" s="157">
        <f t="shared" si="27"/>
        <v>0</v>
      </c>
      <c r="K83" s="157">
        <f t="shared" ref="K83:T83" si="33" xml:space="preserve"> K55 + K76</f>
        <v>0</v>
      </c>
      <c r="L83" s="157">
        <f t="shared" si="33"/>
        <v>0</v>
      </c>
      <c r="M83" s="157">
        <f t="shared" si="33"/>
        <v>0</v>
      </c>
      <c r="N83" s="157">
        <f t="shared" si="33"/>
        <v>0</v>
      </c>
      <c r="O83" s="157">
        <f t="shared" si="33"/>
        <v>0</v>
      </c>
      <c r="P83" s="157">
        <f t="shared" si="33"/>
        <v>0</v>
      </c>
      <c r="Q83" s="157">
        <f t="shared" si="33"/>
        <v>0</v>
      </c>
      <c r="R83" s="157">
        <f t="shared" si="33"/>
        <v>0</v>
      </c>
      <c r="S83" s="157">
        <f t="shared" si="33"/>
        <v>0</v>
      </c>
      <c r="T83" s="157">
        <f t="shared" si="33"/>
        <v>0</v>
      </c>
    </row>
    <row r="84" spans="1:20" s="157" customFormat="1" x14ac:dyDescent="0.2">
      <c r="A84" s="158"/>
      <c r="B84" s="159"/>
      <c r="C84" s="160"/>
    </row>
    <row r="85" spans="1:20" s="157" customFormat="1" x14ac:dyDescent="0.2">
      <c r="A85" s="158"/>
      <c r="B85" s="159"/>
      <c r="C85" s="160"/>
      <c r="E85" s="157" t="s">
        <v>742</v>
      </c>
      <c r="G85" s="157" t="s">
        <v>572</v>
      </c>
      <c r="J85" s="157">
        <f t="shared" ref="J85:J90" si="34" xml:space="preserve"> IF( J64 = 0, 0, ( J78 * 1000000 ) / J64 )</f>
        <v>0</v>
      </c>
      <c r="K85" s="157">
        <f t="shared" ref="K85:T85" si="35" xml:space="preserve"> IF( K64 = 0, 0, ( K78 * 1000000 ) / K64 )</f>
        <v>0</v>
      </c>
      <c r="L85" s="157">
        <f t="shared" si="35"/>
        <v>0</v>
      </c>
      <c r="M85" s="157">
        <f t="shared" si="35"/>
        <v>0</v>
      </c>
      <c r="N85" s="157">
        <f t="shared" si="35"/>
        <v>0</v>
      </c>
      <c r="O85" s="157">
        <f t="shared" si="35"/>
        <v>0</v>
      </c>
      <c r="P85" s="157">
        <f t="shared" si="35"/>
        <v>0</v>
      </c>
      <c r="Q85" s="157">
        <f t="shared" si="35"/>
        <v>0</v>
      </c>
      <c r="R85" s="157">
        <f t="shared" si="35"/>
        <v>0</v>
      </c>
      <c r="S85" s="157">
        <f t="shared" si="35"/>
        <v>0</v>
      </c>
      <c r="T85" s="157">
        <f t="shared" si="35"/>
        <v>0</v>
      </c>
    </row>
    <row r="86" spans="1:20" s="157" customFormat="1" x14ac:dyDescent="0.2">
      <c r="A86" s="158"/>
      <c r="B86" s="159"/>
      <c r="C86" s="160"/>
      <c r="E86" s="157" t="s">
        <v>743</v>
      </c>
      <c r="G86" s="157" t="s">
        <v>572</v>
      </c>
      <c r="J86" s="157">
        <f t="shared" si="34"/>
        <v>0</v>
      </c>
      <c r="K86" s="157">
        <f t="shared" ref="K86:T86" si="36" xml:space="preserve"> IF( K65 = 0, 0, ( K79 * 1000000 ) / K65 )</f>
        <v>0</v>
      </c>
      <c r="L86" s="157">
        <f t="shared" si="36"/>
        <v>0</v>
      </c>
      <c r="M86" s="157">
        <f t="shared" si="36"/>
        <v>0</v>
      </c>
      <c r="N86" s="157">
        <f t="shared" si="36"/>
        <v>0</v>
      </c>
      <c r="O86" s="157">
        <f t="shared" si="36"/>
        <v>0</v>
      </c>
      <c r="P86" s="157">
        <f t="shared" si="36"/>
        <v>0</v>
      </c>
      <c r="Q86" s="157">
        <f t="shared" si="36"/>
        <v>0</v>
      </c>
      <c r="R86" s="157">
        <f t="shared" si="36"/>
        <v>0</v>
      </c>
      <c r="S86" s="157">
        <f t="shared" si="36"/>
        <v>0</v>
      </c>
      <c r="T86" s="157">
        <f t="shared" si="36"/>
        <v>0</v>
      </c>
    </row>
    <row r="87" spans="1:20" s="157" customFormat="1" x14ac:dyDescent="0.2">
      <c r="A87" s="158"/>
      <c r="B87" s="159"/>
      <c r="C87" s="160"/>
      <c r="E87" s="157" t="s">
        <v>744</v>
      </c>
      <c r="G87" s="157" t="s">
        <v>572</v>
      </c>
      <c r="J87" s="157">
        <f t="shared" si="34"/>
        <v>0</v>
      </c>
      <c r="K87" s="157">
        <f t="shared" ref="K87:T87" si="37" xml:space="preserve"> IF( K66 = 0, 0, ( K80 * 1000000 ) / K66 )</f>
        <v>0</v>
      </c>
      <c r="L87" s="157">
        <f t="shared" si="37"/>
        <v>0</v>
      </c>
      <c r="M87" s="157">
        <f t="shared" si="37"/>
        <v>0</v>
      </c>
      <c r="N87" s="157">
        <f t="shared" si="37"/>
        <v>0</v>
      </c>
      <c r="O87" s="157">
        <f t="shared" si="37"/>
        <v>0</v>
      </c>
      <c r="P87" s="157">
        <f t="shared" si="37"/>
        <v>0</v>
      </c>
      <c r="Q87" s="157">
        <f t="shared" si="37"/>
        <v>0</v>
      </c>
      <c r="R87" s="157">
        <f t="shared" si="37"/>
        <v>0</v>
      </c>
      <c r="S87" s="157">
        <f t="shared" si="37"/>
        <v>0</v>
      </c>
      <c r="T87" s="157">
        <f t="shared" si="37"/>
        <v>0</v>
      </c>
    </row>
    <row r="88" spans="1:20" s="157" customFormat="1" x14ac:dyDescent="0.2">
      <c r="A88" s="158"/>
      <c r="B88" s="159"/>
      <c r="C88" s="160"/>
      <c r="E88" s="157" t="s">
        <v>745</v>
      </c>
      <c r="G88" s="157" t="s">
        <v>572</v>
      </c>
      <c r="J88" s="157">
        <f t="shared" si="34"/>
        <v>0</v>
      </c>
      <c r="K88" s="157">
        <f t="shared" ref="K88:T88" si="38" xml:space="preserve"> IF( K67 = 0, 0, ( K81 * 1000000 ) / K67 )</f>
        <v>0</v>
      </c>
      <c r="L88" s="157">
        <f t="shared" si="38"/>
        <v>0</v>
      </c>
      <c r="M88" s="157">
        <f t="shared" si="38"/>
        <v>0</v>
      </c>
      <c r="N88" s="157">
        <f t="shared" si="38"/>
        <v>0</v>
      </c>
      <c r="O88" s="157">
        <f t="shared" si="38"/>
        <v>0</v>
      </c>
      <c r="P88" s="157">
        <f t="shared" si="38"/>
        <v>0</v>
      </c>
      <c r="Q88" s="157">
        <f t="shared" si="38"/>
        <v>0</v>
      </c>
      <c r="R88" s="157">
        <f t="shared" si="38"/>
        <v>0</v>
      </c>
      <c r="S88" s="157">
        <f t="shared" si="38"/>
        <v>0</v>
      </c>
      <c r="T88" s="157">
        <f t="shared" si="38"/>
        <v>0</v>
      </c>
    </row>
    <row r="89" spans="1:20" s="157" customFormat="1" x14ac:dyDescent="0.2">
      <c r="A89" s="158"/>
      <c r="B89" s="159"/>
      <c r="C89" s="160"/>
      <c r="E89" s="157" t="s">
        <v>746</v>
      </c>
      <c r="G89" s="157" t="s">
        <v>572</v>
      </c>
      <c r="J89" s="157">
        <f t="shared" si="34"/>
        <v>0</v>
      </c>
      <c r="K89" s="157">
        <f t="shared" ref="K89:T89" si="39" xml:space="preserve"> IF( K68 = 0, 0, ( K82 * 1000000 ) / K68 )</f>
        <v>0</v>
      </c>
      <c r="L89" s="157">
        <f t="shared" si="39"/>
        <v>0</v>
      </c>
      <c r="M89" s="157">
        <f t="shared" si="39"/>
        <v>0</v>
      </c>
      <c r="N89" s="157">
        <f t="shared" si="39"/>
        <v>0</v>
      </c>
      <c r="O89" s="157">
        <f t="shared" si="39"/>
        <v>0</v>
      </c>
      <c r="P89" s="157">
        <f t="shared" si="39"/>
        <v>0</v>
      </c>
      <c r="Q89" s="157">
        <f t="shared" si="39"/>
        <v>0</v>
      </c>
      <c r="R89" s="157">
        <f t="shared" si="39"/>
        <v>0</v>
      </c>
      <c r="S89" s="157">
        <f t="shared" si="39"/>
        <v>0</v>
      </c>
      <c r="T89" s="157">
        <f t="shared" si="39"/>
        <v>0</v>
      </c>
    </row>
    <row r="90" spans="1:20" s="157" customFormat="1" x14ac:dyDescent="0.2">
      <c r="A90" s="158"/>
      <c r="B90" s="159"/>
      <c r="C90" s="160"/>
      <c r="E90" s="157" t="s">
        <v>747</v>
      </c>
      <c r="G90" s="157" t="s">
        <v>572</v>
      </c>
      <c r="J90" s="157">
        <f t="shared" si="34"/>
        <v>0</v>
      </c>
      <c r="K90" s="157">
        <f t="shared" ref="K90:T90" si="40" xml:space="preserve"> IF( K69 = 0, 0, ( K83 * 1000000 ) / K69 )</f>
        <v>0</v>
      </c>
      <c r="L90" s="157">
        <f t="shared" si="40"/>
        <v>0</v>
      </c>
      <c r="M90" s="157">
        <f t="shared" si="40"/>
        <v>0</v>
      </c>
      <c r="N90" s="157">
        <f t="shared" si="40"/>
        <v>0</v>
      </c>
      <c r="O90" s="157">
        <f t="shared" si="40"/>
        <v>0</v>
      </c>
      <c r="P90" s="157">
        <f t="shared" si="40"/>
        <v>0</v>
      </c>
      <c r="Q90" s="157">
        <f t="shared" si="40"/>
        <v>0</v>
      </c>
      <c r="R90" s="157">
        <f t="shared" si="40"/>
        <v>0</v>
      </c>
      <c r="S90" s="157">
        <f t="shared" si="40"/>
        <v>0</v>
      </c>
      <c r="T90" s="157">
        <f t="shared" si="40"/>
        <v>0</v>
      </c>
    </row>
    <row r="91" spans="1:20" s="157" customFormat="1" x14ac:dyDescent="0.2">
      <c r="A91" s="158"/>
      <c r="B91" s="159"/>
      <c r="C91" s="160"/>
    </row>
    <row r="92" spans="1:20" s="157" customFormat="1" x14ac:dyDescent="0.2">
      <c r="A92" s="158"/>
      <c r="B92" s="159" t="s">
        <v>748</v>
      </c>
      <c r="C92" s="160"/>
    </row>
    <row r="93" spans="1:20" s="181" customFormat="1" x14ac:dyDescent="0.2">
      <c r="A93" s="179"/>
      <c r="B93" s="180"/>
      <c r="E93" s="181" t="str">
        <f xml:space="preserve"> E85</f>
        <v>Customer type 1 - revised allowed average retail cost component (rct)</v>
      </c>
      <c r="F93" s="181">
        <f t="shared" ref="F93:T93" si="41" xml:space="preserve"> F85</f>
        <v>0</v>
      </c>
      <c r="G93" s="181" t="str">
        <f t="shared" si="41"/>
        <v>£ (nominal)</v>
      </c>
      <c r="H93" s="181">
        <f t="shared" si="41"/>
        <v>0</v>
      </c>
      <c r="I93" s="181">
        <f t="shared" si="41"/>
        <v>0</v>
      </c>
      <c r="J93" s="181">
        <f xml:space="preserve"> J85</f>
        <v>0</v>
      </c>
      <c r="K93" s="181">
        <f t="shared" si="41"/>
        <v>0</v>
      </c>
      <c r="L93" s="181">
        <f t="shared" si="41"/>
        <v>0</v>
      </c>
      <c r="M93" s="181">
        <f t="shared" si="41"/>
        <v>0</v>
      </c>
      <c r="N93" s="181">
        <f t="shared" si="41"/>
        <v>0</v>
      </c>
      <c r="O93" s="181">
        <f t="shared" si="41"/>
        <v>0</v>
      </c>
      <c r="P93" s="181">
        <f t="shared" si="41"/>
        <v>0</v>
      </c>
      <c r="Q93" s="181">
        <f t="shared" si="41"/>
        <v>0</v>
      </c>
      <c r="R93" s="181">
        <f t="shared" si="41"/>
        <v>0</v>
      </c>
      <c r="S93" s="181">
        <f t="shared" si="41"/>
        <v>0</v>
      </c>
      <c r="T93" s="181">
        <f t="shared" si="41"/>
        <v>0</v>
      </c>
    </row>
    <row r="94" spans="1:20" s="181" customFormat="1" x14ac:dyDescent="0.2">
      <c r="A94" s="179"/>
      <c r="B94" s="180"/>
      <c r="E94" s="181" t="str">
        <f t="shared" ref="E94:T98" si="42" xml:space="preserve"> E86</f>
        <v>Customer type 2 - revised allowed average retail cost component (rct)</v>
      </c>
      <c r="F94" s="181">
        <f t="shared" si="42"/>
        <v>0</v>
      </c>
      <c r="G94" s="181" t="str">
        <f t="shared" si="42"/>
        <v>£ (nominal)</v>
      </c>
      <c r="H94" s="181">
        <f t="shared" si="42"/>
        <v>0</v>
      </c>
      <c r="I94" s="181">
        <f t="shared" si="42"/>
        <v>0</v>
      </c>
      <c r="J94" s="181">
        <f t="shared" si="42"/>
        <v>0</v>
      </c>
      <c r="K94" s="181">
        <f t="shared" si="42"/>
        <v>0</v>
      </c>
      <c r="L94" s="181">
        <f t="shared" si="42"/>
        <v>0</v>
      </c>
      <c r="M94" s="181">
        <f t="shared" si="42"/>
        <v>0</v>
      </c>
      <c r="N94" s="181">
        <f t="shared" si="42"/>
        <v>0</v>
      </c>
      <c r="O94" s="181">
        <f t="shared" si="42"/>
        <v>0</v>
      </c>
      <c r="P94" s="181">
        <f t="shared" si="42"/>
        <v>0</v>
      </c>
      <c r="Q94" s="181">
        <f t="shared" si="42"/>
        <v>0</v>
      </c>
      <c r="R94" s="181">
        <f t="shared" si="42"/>
        <v>0</v>
      </c>
      <c r="S94" s="181">
        <f t="shared" si="42"/>
        <v>0</v>
      </c>
      <c r="T94" s="181">
        <f t="shared" si="42"/>
        <v>0</v>
      </c>
    </row>
    <row r="95" spans="1:20" s="181" customFormat="1" x14ac:dyDescent="0.2">
      <c r="A95" s="179"/>
      <c r="B95" s="180"/>
      <c r="E95" s="181" t="str">
        <f t="shared" si="42"/>
        <v>Customer type 3 - revised allowed average retail cost component (rct)</v>
      </c>
      <c r="F95" s="181">
        <f t="shared" si="42"/>
        <v>0</v>
      </c>
      <c r="G95" s="181" t="str">
        <f t="shared" si="42"/>
        <v>£ (nominal)</v>
      </c>
      <c r="H95" s="181">
        <f t="shared" si="42"/>
        <v>0</v>
      </c>
      <c r="I95" s="181">
        <f t="shared" si="42"/>
        <v>0</v>
      </c>
      <c r="J95" s="181">
        <f t="shared" si="42"/>
        <v>0</v>
      </c>
      <c r="K95" s="181">
        <f t="shared" si="42"/>
        <v>0</v>
      </c>
      <c r="L95" s="181">
        <f t="shared" si="42"/>
        <v>0</v>
      </c>
      <c r="M95" s="181">
        <f t="shared" si="42"/>
        <v>0</v>
      </c>
      <c r="N95" s="181">
        <f t="shared" si="42"/>
        <v>0</v>
      </c>
      <c r="O95" s="181">
        <f t="shared" si="42"/>
        <v>0</v>
      </c>
      <c r="P95" s="181">
        <f t="shared" si="42"/>
        <v>0</v>
      </c>
      <c r="Q95" s="181">
        <f t="shared" si="42"/>
        <v>0</v>
      </c>
      <c r="R95" s="181">
        <f t="shared" si="42"/>
        <v>0</v>
      </c>
      <c r="S95" s="181">
        <f t="shared" si="42"/>
        <v>0</v>
      </c>
      <c r="T95" s="181">
        <f t="shared" si="42"/>
        <v>0</v>
      </c>
    </row>
    <row r="96" spans="1:20" s="181" customFormat="1" x14ac:dyDescent="0.2">
      <c r="A96" s="179"/>
      <c r="B96" s="180"/>
      <c r="E96" s="181" t="str">
        <f t="shared" si="42"/>
        <v>Customer type 4 - revised allowed average retail cost component (rct)</v>
      </c>
      <c r="F96" s="181">
        <f t="shared" si="42"/>
        <v>0</v>
      </c>
      <c r="G96" s="181" t="str">
        <f t="shared" si="42"/>
        <v>£ (nominal)</v>
      </c>
      <c r="H96" s="181">
        <f t="shared" si="42"/>
        <v>0</v>
      </c>
      <c r="I96" s="181">
        <f t="shared" si="42"/>
        <v>0</v>
      </c>
      <c r="J96" s="181">
        <f t="shared" si="42"/>
        <v>0</v>
      </c>
      <c r="K96" s="181">
        <f t="shared" si="42"/>
        <v>0</v>
      </c>
      <c r="L96" s="181">
        <f t="shared" si="42"/>
        <v>0</v>
      </c>
      <c r="M96" s="181">
        <f t="shared" si="42"/>
        <v>0</v>
      </c>
      <c r="N96" s="181">
        <f t="shared" si="42"/>
        <v>0</v>
      </c>
      <c r="O96" s="181">
        <f t="shared" si="42"/>
        <v>0</v>
      </c>
      <c r="P96" s="181">
        <f t="shared" si="42"/>
        <v>0</v>
      </c>
      <c r="Q96" s="181">
        <f t="shared" si="42"/>
        <v>0</v>
      </c>
      <c r="R96" s="181">
        <f t="shared" si="42"/>
        <v>0</v>
      </c>
      <c r="S96" s="181">
        <f t="shared" si="42"/>
        <v>0</v>
      </c>
      <c r="T96" s="181">
        <f t="shared" si="42"/>
        <v>0</v>
      </c>
    </row>
    <row r="97" spans="1:20" s="181" customFormat="1" x14ac:dyDescent="0.2">
      <c r="A97" s="179"/>
      <c r="B97" s="180"/>
      <c r="E97" s="181" t="str">
        <f t="shared" si="42"/>
        <v>Customer type 5 - revised allowed average retail cost component (rct)</v>
      </c>
      <c r="F97" s="181">
        <f t="shared" si="42"/>
        <v>0</v>
      </c>
      <c r="G97" s="181" t="str">
        <f t="shared" si="42"/>
        <v>£ (nominal)</v>
      </c>
      <c r="H97" s="181">
        <f t="shared" si="42"/>
        <v>0</v>
      </c>
      <c r="I97" s="181">
        <f t="shared" si="42"/>
        <v>0</v>
      </c>
      <c r="J97" s="181">
        <f t="shared" si="42"/>
        <v>0</v>
      </c>
      <c r="K97" s="181">
        <f t="shared" si="42"/>
        <v>0</v>
      </c>
      <c r="L97" s="181">
        <f t="shared" si="42"/>
        <v>0</v>
      </c>
      <c r="M97" s="181">
        <f t="shared" si="42"/>
        <v>0</v>
      </c>
      <c r="N97" s="181">
        <f t="shared" si="42"/>
        <v>0</v>
      </c>
      <c r="O97" s="181">
        <f t="shared" si="42"/>
        <v>0</v>
      </c>
      <c r="P97" s="181">
        <f t="shared" si="42"/>
        <v>0</v>
      </c>
      <c r="Q97" s="181">
        <f t="shared" si="42"/>
        <v>0</v>
      </c>
      <c r="R97" s="181">
        <f t="shared" si="42"/>
        <v>0</v>
      </c>
      <c r="S97" s="181">
        <f t="shared" si="42"/>
        <v>0</v>
      </c>
      <c r="T97" s="181">
        <f t="shared" si="42"/>
        <v>0</v>
      </c>
    </row>
    <row r="98" spans="1:20" s="181" customFormat="1" x14ac:dyDescent="0.2">
      <c r="A98" s="179"/>
      <c r="B98" s="180"/>
      <c r="E98" s="181" t="str">
        <f t="shared" si="42"/>
        <v>Customer type 6 - revised allowed average retail cost component (rct)</v>
      </c>
      <c r="F98" s="181">
        <f t="shared" si="42"/>
        <v>0</v>
      </c>
      <c r="G98" s="181" t="str">
        <f t="shared" si="42"/>
        <v>£ (nominal)</v>
      </c>
      <c r="H98" s="181">
        <f t="shared" si="42"/>
        <v>0</v>
      </c>
      <c r="I98" s="181">
        <f t="shared" si="42"/>
        <v>0</v>
      </c>
      <c r="J98" s="181">
        <f t="shared" si="42"/>
        <v>0</v>
      </c>
      <c r="K98" s="380">
        <f t="shared" si="42"/>
        <v>0</v>
      </c>
      <c r="L98" s="181">
        <f t="shared" si="42"/>
        <v>0</v>
      </c>
      <c r="M98" s="181">
        <f t="shared" si="42"/>
        <v>0</v>
      </c>
      <c r="N98" s="181">
        <f t="shared" si="42"/>
        <v>0</v>
      </c>
      <c r="O98" s="181">
        <f t="shared" si="42"/>
        <v>0</v>
      </c>
      <c r="P98" s="181">
        <f t="shared" si="42"/>
        <v>0</v>
      </c>
      <c r="Q98" s="181">
        <f t="shared" si="42"/>
        <v>0</v>
      </c>
      <c r="R98" s="181">
        <f t="shared" si="42"/>
        <v>0</v>
      </c>
      <c r="S98" s="181">
        <f t="shared" si="42"/>
        <v>0</v>
      </c>
      <c r="T98" s="181">
        <f t="shared" si="42"/>
        <v>0</v>
      </c>
    </row>
    <row r="99" spans="1:20" x14ac:dyDescent="0.2">
      <c r="B99" s="99"/>
      <c r="E99" s="93"/>
    </row>
    <row r="100" spans="1:20" s="212" customFormat="1" ht="13.5" x14ac:dyDescent="0.25">
      <c r="A100" s="212" t="s">
        <v>513</v>
      </c>
    </row>
  </sheetData>
  <conditionalFormatting sqref="J3:T3">
    <cfRule type="cellIs" dxfId="21" priority="1" operator="equal">
      <formula>"Post-Fcst"</formula>
    </cfRule>
    <cfRule type="cellIs" dxfId="20" priority="2" operator="equal">
      <formula>"Forecast"</formula>
    </cfRule>
    <cfRule type="cellIs" dxfId="19" priority="3" operator="equal">
      <formula>"Pre Fcst"</formula>
    </cfRule>
  </conditionalFormatting>
  <pageMargins left="0.70866141732283472" right="0.70866141732283472" top="0.74803149606299213" bottom="0.74803149606299213" header="0.31496062992125984" footer="0.31496062992125984"/>
  <pageSetup paperSize="9" scale="42"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ignoredErrors>
    <ignoredError sqref="H34"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outlinePr summaryBelow="0" summaryRight="0"/>
    <pageSetUpPr fitToPage="1"/>
  </sheetPr>
  <dimension ref="A1:T69"/>
  <sheetViews>
    <sheetView showGridLines="0" zoomScaleNormal="100" workbookViewId="0">
      <pane xSplit="9" ySplit="5" topLeftCell="J6" activePane="bottomRight" state="frozen"/>
      <selection pane="topRight"/>
      <selection pane="bottomLeft"/>
      <selection pane="bottomRight"/>
    </sheetView>
  </sheetViews>
  <sheetFormatPr defaultColWidth="0" defaultRowHeight="12.75" zeroHeight="1" x14ac:dyDescent="0.2"/>
  <cols>
    <col min="1" max="1" width="1.625" style="98" customWidth="1"/>
    <col min="2" max="2" width="1.625" style="142" customWidth="1"/>
    <col min="3" max="3" width="1.625" style="100" customWidth="1"/>
    <col min="4" max="4" width="1.625" style="90" customWidth="1"/>
    <col min="5" max="5" width="50.625" style="90" customWidth="1"/>
    <col min="6" max="6" width="15.625" style="90" customWidth="1"/>
    <col min="7" max="7" width="30.625" style="90" customWidth="1"/>
    <col min="8" max="8" width="15.625" style="31" customWidth="1"/>
    <col min="9" max="9" width="2.625" style="31" customWidth="1"/>
    <col min="10" max="20" width="9.625" style="31" customWidth="1"/>
    <col min="21" max="16384" width="9.625" style="31" hidden="1"/>
  </cols>
  <sheetData>
    <row r="1" spans="1:20" s="105" customFormat="1" ht="44.25" x14ac:dyDescent="0.2">
      <c r="A1" s="135" t="str">
        <f ca="1" xml:space="preserve"> RIGHT(CELL("filename", $A$1), LEN(CELL("filename", $A$1)) - SEARCH("]", CELL("filename", $A$1)))</f>
        <v>Dummy control</v>
      </c>
      <c r="B1" s="136"/>
      <c r="C1" s="137"/>
      <c r="D1" s="133"/>
      <c r="E1" s="133"/>
      <c r="F1" s="133"/>
      <c r="G1" s="133"/>
      <c r="H1" s="416" t="str">
        <f>InpActive!F9</f>
        <v>Bristol Water</v>
      </c>
      <c r="I1" s="104"/>
      <c r="J1" s="104"/>
      <c r="K1" s="104"/>
      <c r="L1" s="104"/>
      <c r="M1" s="104"/>
      <c r="N1" s="104"/>
      <c r="O1" s="104"/>
      <c r="P1" s="104"/>
      <c r="Q1" s="104"/>
      <c r="R1" s="104"/>
      <c r="S1" s="104"/>
      <c r="T1" s="104"/>
    </row>
    <row r="2" spans="1:20" s="15" customFormat="1" x14ac:dyDescent="0.2">
      <c r="A2" s="138"/>
      <c r="B2" s="139"/>
      <c r="C2" s="140"/>
      <c r="D2" s="141"/>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20" customFormat="1" x14ac:dyDescent="0.2">
      <c r="A3" s="134"/>
      <c r="B3" s="139"/>
      <c r="C3" s="140"/>
      <c r="D3" s="141"/>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1" customFormat="1" x14ac:dyDescent="0.2">
      <c r="A4" s="134"/>
      <c r="B4" s="139"/>
      <c r="C4" s="140"/>
      <c r="D4" s="141"/>
      <c r="E4" s="123" t="str">
        <f>Time!E$85</f>
        <v>Financial Year Ending</v>
      </c>
      <c r="F4" s="123"/>
      <c r="G4" s="123"/>
      <c r="H4" s="119"/>
      <c r="I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30" customFormat="1" x14ac:dyDescent="0.2">
      <c r="A5" s="134"/>
      <c r="B5" s="139"/>
      <c r="C5" s="140"/>
      <c r="D5" s="141"/>
      <c r="E5" s="123" t="str">
        <f>Time!E$10</f>
        <v>Model column counter</v>
      </c>
      <c r="F5" s="134" t="s">
        <v>514</v>
      </c>
      <c r="G5" s="134" t="s">
        <v>133</v>
      </c>
      <c r="H5" s="20" t="s">
        <v>515</v>
      </c>
      <c r="I5" s="25"/>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30" customFormat="1" x14ac:dyDescent="0.2">
      <c r="A6" s="134"/>
      <c r="B6" s="139"/>
      <c r="C6" s="140"/>
      <c r="D6" s="141"/>
      <c r="E6" s="123"/>
      <c r="F6" s="134"/>
      <c r="G6" s="134"/>
      <c r="H6" s="20"/>
      <c r="I6" s="25"/>
      <c r="J6" s="25"/>
      <c r="K6" s="25"/>
      <c r="L6" s="25"/>
      <c r="M6" s="25"/>
      <c r="N6" s="25"/>
      <c r="O6" s="25"/>
      <c r="P6" s="25"/>
      <c r="Q6" s="25"/>
      <c r="R6" s="25"/>
      <c r="S6" s="25"/>
      <c r="T6" s="25"/>
    </row>
    <row r="7" spans="1:20" s="213" customFormat="1" ht="13.5" x14ac:dyDescent="0.25">
      <c r="A7" s="213" t="s">
        <v>521</v>
      </c>
    </row>
    <row r="8" spans="1:20" x14ac:dyDescent="0.2">
      <c r="A8" s="158"/>
      <c r="B8" s="159"/>
      <c r="C8" s="160"/>
      <c r="D8" s="157"/>
      <c r="E8" s="157"/>
      <c r="F8" s="157"/>
      <c r="G8" s="157"/>
      <c r="H8" s="157"/>
      <c r="I8" s="157"/>
      <c r="J8" s="157"/>
      <c r="K8" s="157"/>
      <c r="L8" s="157"/>
      <c r="M8" s="157"/>
      <c r="N8" s="157"/>
      <c r="O8" s="157"/>
      <c r="P8" s="157"/>
      <c r="Q8" s="157"/>
      <c r="R8" s="157"/>
      <c r="S8" s="157"/>
      <c r="T8" s="157"/>
    </row>
    <row r="9" spans="1:20" s="157" customFormat="1" x14ac:dyDescent="0.2">
      <c r="A9" s="158"/>
      <c r="B9" s="159" t="s">
        <v>697</v>
      </c>
      <c r="C9" s="160"/>
    </row>
    <row r="10" spans="1:20" s="304" customFormat="1" x14ac:dyDescent="0.2">
      <c r="A10" s="355"/>
      <c r="B10" s="356"/>
      <c r="E10" s="304" t="str">
        <f xml:space="preserve"> 'Abatements and deferrals'!E$139</f>
        <v>Payments after abatements and deferrals and other bespoke adjustments - dummy control</v>
      </c>
      <c r="F10" s="304">
        <f xml:space="preserve"> 'Abatements and deferrals'!F$139</f>
        <v>0</v>
      </c>
      <c r="G10" s="304" t="str">
        <f xml:space="preserve"> 'Abatements and deferrals'!G$139</f>
        <v>£m (2017-18 FYA CPIH prices)</v>
      </c>
      <c r="H10" s="304">
        <f xml:space="preserve"> 'Abatements and deferrals'!H$139</f>
        <v>0</v>
      </c>
      <c r="I10" s="304">
        <f xml:space="preserve"> 'Abatements and deferrals'!I$139</f>
        <v>0</v>
      </c>
    </row>
    <row r="11" spans="1:20" s="157" customFormat="1" x14ac:dyDescent="0.2">
      <c r="A11" s="158"/>
      <c r="B11" s="159"/>
      <c r="C11" s="160"/>
      <c r="E11" s="300"/>
      <c r="G11" s="300"/>
      <c r="H11" s="300"/>
    </row>
    <row r="12" spans="1:20" s="157" customFormat="1" x14ac:dyDescent="0.2">
      <c r="A12" s="158"/>
      <c r="B12" s="159" t="s">
        <v>698</v>
      </c>
      <c r="C12" s="160"/>
    </row>
    <row r="13" spans="1:20" s="157" customFormat="1" x14ac:dyDescent="0.2">
      <c r="A13" s="158"/>
      <c r="B13" s="159"/>
      <c r="C13" s="160"/>
    </row>
    <row r="14" spans="1:20" s="163" customFormat="1" x14ac:dyDescent="0.2">
      <c r="A14" s="161"/>
      <c r="B14" s="162"/>
      <c r="E14" s="304" t="str">
        <f xml:space="preserve"> InpActive!E$12</f>
        <v>Reporting year</v>
      </c>
      <c r="F14" s="304" t="str">
        <f xml:space="preserve"> InpActive!F$12</f>
        <v>2023-24</v>
      </c>
      <c r="G14" s="304" t="str">
        <f xml:space="preserve"> InpActive!G$12</f>
        <v>Financial year</v>
      </c>
    </row>
    <row r="15" spans="1:20" s="157" customFormat="1" x14ac:dyDescent="0.2">
      <c r="A15" s="158"/>
      <c r="B15" s="159"/>
      <c r="C15" s="160"/>
      <c r="E15" s="157" t="s">
        <v>699</v>
      </c>
      <c r="F15" s="219">
        <f>_xlfn.NUMBERVALUE(CONCATENATE(20,RIGHT(F14,2)))</f>
        <v>2024</v>
      </c>
    </row>
    <row r="16" spans="1:20" s="163" customFormat="1" x14ac:dyDescent="0.2">
      <c r="A16" s="161"/>
      <c r="B16" s="162"/>
      <c r="E16" s="174" t="str">
        <f xml:space="preserve"> Time!E$85</f>
        <v>Financial Year Ending</v>
      </c>
      <c r="F16" s="172">
        <f xml:space="preserve"> Time!F$85</f>
        <v>0</v>
      </c>
      <c r="G16" s="172" t="str">
        <f xml:space="preserve"> Time!G$85</f>
        <v>year #</v>
      </c>
      <c r="H16" s="172">
        <f xml:space="preserve"> Time!H$85</f>
        <v>0</v>
      </c>
      <c r="I16" s="172">
        <f xml:space="preserve"> Time!I$85</f>
        <v>0</v>
      </c>
      <c r="J16" s="218">
        <f xml:space="preserve"> Time!J$85</f>
        <v>2016</v>
      </c>
      <c r="K16" s="218">
        <f xml:space="preserve"> Time!K$85</f>
        <v>2017</v>
      </c>
      <c r="L16" s="218">
        <f xml:space="preserve"> Time!L$85</f>
        <v>2018</v>
      </c>
      <c r="M16" s="218">
        <f xml:space="preserve"> Time!M$85</f>
        <v>2019</v>
      </c>
      <c r="N16" s="218">
        <f xml:space="preserve"> Time!N$85</f>
        <v>2020</v>
      </c>
      <c r="O16" s="218">
        <f xml:space="preserve"> Time!O$85</f>
        <v>2021</v>
      </c>
      <c r="P16" s="218">
        <f xml:space="preserve"> Time!P$85</f>
        <v>2022</v>
      </c>
      <c r="Q16" s="218">
        <f xml:space="preserve"> Time!Q$85</f>
        <v>2023</v>
      </c>
      <c r="R16" s="218">
        <f xml:space="preserve"> Time!R$85</f>
        <v>2024</v>
      </c>
      <c r="S16" s="218">
        <f xml:space="preserve"> Time!S$85</f>
        <v>2025</v>
      </c>
      <c r="T16" s="218">
        <f xml:space="preserve"> Time!T$85</f>
        <v>2026</v>
      </c>
    </row>
    <row r="17" spans="1:20" s="157" customFormat="1" x14ac:dyDescent="0.2">
      <c r="A17" s="158"/>
      <c r="B17" s="159"/>
      <c r="C17" s="160"/>
      <c r="E17" s="157" t="s">
        <v>700</v>
      </c>
      <c r="G17" s="157" t="s">
        <v>612</v>
      </c>
      <c r="J17" s="173">
        <f xml:space="preserve"> IF( J16 = $F15, 1, 0 )</f>
        <v>0</v>
      </c>
      <c r="K17" s="173">
        <f t="shared" ref="K17:T17" si="0" xml:space="preserve"> IF( K16 = $F15, 1, 0 )</f>
        <v>0</v>
      </c>
      <c r="L17" s="173">
        <f t="shared" si="0"/>
        <v>0</v>
      </c>
      <c r="M17" s="173">
        <f t="shared" si="0"/>
        <v>0</v>
      </c>
      <c r="N17" s="173">
        <f t="shared" si="0"/>
        <v>0</v>
      </c>
      <c r="O17" s="173">
        <f t="shared" si="0"/>
        <v>0</v>
      </c>
      <c r="P17" s="173">
        <f t="shared" si="0"/>
        <v>0</v>
      </c>
      <c r="Q17" s="173">
        <f t="shared" si="0"/>
        <v>0</v>
      </c>
      <c r="R17" s="173">
        <f t="shared" si="0"/>
        <v>1</v>
      </c>
      <c r="S17" s="173">
        <f t="shared" si="0"/>
        <v>0</v>
      </c>
      <c r="T17" s="173">
        <f t="shared" si="0"/>
        <v>0</v>
      </c>
    </row>
    <row r="18" spans="1:20" s="157" customFormat="1" x14ac:dyDescent="0.2">
      <c r="A18" s="158"/>
      <c r="B18" s="159"/>
      <c r="C18" s="160"/>
      <c r="E18" s="157" t="s">
        <v>701</v>
      </c>
      <c r="G18" s="157" t="s">
        <v>612</v>
      </c>
      <c r="J18" s="173">
        <f xml:space="preserve"> IF( H17 = 1, 1, 0 )</f>
        <v>0</v>
      </c>
      <c r="K18" s="173">
        <f t="shared" ref="K18:T18" si="1" xml:space="preserve"> IF( I17 = 1, 1, 0 )</f>
        <v>0</v>
      </c>
      <c r="L18" s="173">
        <f t="shared" si="1"/>
        <v>0</v>
      </c>
      <c r="M18" s="173">
        <f t="shared" si="1"/>
        <v>0</v>
      </c>
      <c r="N18" s="173">
        <f t="shared" si="1"/>
        <v>0</v>
      </c>
      <c r="O18" s="173">
        <f t="shared" si="1"/>
        <v>0</v>
      </c>
      <c r="P18" s="173">
        <f t="shared" si="1"/>
        <v>0</v>
      </c>
      <c r="Q18" s="173">
        <f t="shared" si="1"/>
        <v>0</v>
      </c>
      <c r="R18" s="173">
        <f t="shared" si="1"/>
        <v>0</v>
      </c>
      <c r="S18" s="173">
        <f t="shared" si="1"/>
        <v>0</v>
      </c>
      <c r="T18" s="173">
        <f t="shared" si="1"/>
        <v>1</v>
      </c>
    </row>
    <row r="19" spans="1:20" s="157" customFormat="1" x14ac:dyDescent="0.2">
      <c r="A19" s="158"/>
      <c r="B19" s="159"/>
      <c r="C19" s="160"/>
    </row>
    <row r="20" spans="1:20" s="157" customFormat="1" x14ac:dyDescent="0.2">
      <c r="A20" s="158"/>
      <c r="B20" s="159"/>
      <c r="C20" s="160"/>
      <c r="E20" s="300" t="str">
        <f xml:space="preserve"> E10</f>
        <v>Payments after abatements and deferrals and other bespoke adjustments - dummy control</v>
      </c>
      <c r="G20" s="300" t="str">
        <f xml:space="preserve"> G10</f>
        <v>£m (2017-18 FYA CPIH prices)</v>
      </c>
      <c r="J20" s="300">
        <f t="shared" ref="J20:T20" si="2" xml:space="preserve"> IF( J18 = 1, $F10, 0 )</f>
        <v>0</v>
      </c>
      <c r="K20" s="300">
        <f t="shared" si="2"/>
        <v>0</v>
      </c>
      <c r="L20" s="300">
        <f t="shared" si="2"/>
        <v>0</v>
      </c>
      <c r="M20" s="300">
        <f t="shared" si="2"/>
        <v>0</v>
      </c>
      <c r="N20" s="300">
        <f t="shared" si="2"/>
        <v>0</v>
      </c>
      <c r="O20" s="300">
        <f t="shared" si="2"/>
        <v>0</v>
      </c>
      <c r="P20" s="300">
        <f t="shared" si="2"/>
        <v>0</v>
      </c>
      <c r="Q20" s="300">
        <f t="shared" si="2"/>
        <v>0</v>
      </c>
      <c r="R20" s="300">
        <f t="shared" si="2"/>
        <v>0</v>
      </c>
      <c r="S20" s="300">
        <f t="shared" si="2"/>
        <v>0</v>
      </c>
      <c r="T20" s="300">
        <f t="shared" si="2"/>
        <v>0</v>
      </c>
    </row>
    <row r="21" spans="1:20" x14ac:dyDescent="0.2">
      <c r="B21" s="99"/>
      <c r="E21" s="93"/>
    </row>
    <row r="22" spans="1:20" s="213" customFormat="1" ht="13.5" x14ac:dyDescent="0.25">
      <c r="A22" s="213" t="s">
        <v>702</v>
      </c>
    </row>
    <row r="23" spans="1:20" x14ac:dyDescent="0.2">
      <c r="B23" s="99"/>
      <c r="E23" s="93"/>
    </row>
    <row r="24" spans="1:20" x14ac:dyDescent="0.2">
      <c r="B24" s="99"/>
      <c r="E24" s="329" t="str">
        <f xml:space="preserve"> InpActive!E$146</f>
        <v>Allowed revenue starting point in FD - dummy control</v>
      </c>
      <c r="F24" s="329">
        <f xml:space="preserve"> InpActive!F$146</f>
        <v>0</v>
      </c>
      <c r="G24" s="329" t="str">
        <f xml:space="preserve"> InpActive!G$146</f>
        <v>£m (nominal)</v>
      </c>
      <c r="H24" s="329">
        <f xml:space="preserve"> InpActive!H$146</f>
        <v>0</v>
      </c>
      <c r="I24" s="329">
        <f xml:space="preserve"> InpActive!I$146</f>
        <v>0</v>
      </c>
      <c r="J24" s="329">
        <f xml:space="preserve"> InpActive!J$146</f>
        <v>0</v>
      </c>
      <c r="K24" s="329">
        <f xml:space="preserve"> InpActive!K$146</f>
        <v>0</v>
      </c>
      <c r="L24" s="329">
        <f xml:space="preserve"> InpActive!L$146</f>
        <v>0</v>
      </c>
      <c r="M24" s="329">
        <f xml:space="preserve"> InpActive!M$146</f>
        <v>0</v>
      </c>
      <c r="N24" s="329">
        <f xml:space="preserve"> InpActive!N$146</f>
        <v>0</v>
      </c>
      <c r="O24" s="329">
        <f xml:space="preserve"> InpActive!O$146</f>
        <v>0</v>
      </c>
      <c r="P24" s="329">
        <f xml:space="preserve"> InpActive!P$146</f>
        <v>0</v>
      </c>
      <c r="Q24" s="329">
        <f xml:space="preserve"> InpActive!Q$146</f>
        <v>0</v>
      </c>
      <c r="R24" s="329">
        <f xml:space="preserve"> InpActive!R$146</f>
        <v>0</v>
      </c>
      <c r="S24" s="329">
        <f xml:space="preserve"> InpActive!S$146</f>
        <v>0</v>
      </c>
      <c r="T24" s="329">
        <f xml:space="preserve"> InpActive!T$146</f>
        <v>0</v>
      </c>
    </row>
    <row r="25" spans="1:20" x14ac:dyDescent="0.2">
      <c r="B25" s="99"/>
      <c r="E25" s="157" t="str">
        <f>E24</f>
        <v>Allowed revenue starting point in FD - dummy control</v>
      </c>
      <c r="F25" s="93"/>
      <c r="G25" s="93"/>
      <c r="H25" s="157">
        <f xml:space="preserve"> SUM( J24:T24 )</f>
        <v>0</v>
      </c>
      <c r="I25" s="87"/>
      <c r="J25" s="87"/>
      <c r="K25" s="87"/>
      <c r="L25" s="87"/>
      <c r="M25" s="87"/>
      <c r="N25" s="87"/>
      <c r="O25" s="87"/>
      <c r="P25" s="87"/>
      <c r="Q25" s="87"/>
      <c r="R25" s="87"/>
      <c r="S25" s="87"/>
      <c r="T25" s="87"/>
    </row>
    <row r="26" spans="1:20" s="90" customFormat="1" x14ac:dyDescent="0.2">
      <c r="A26" s="98"/>
      <c r="B26" s="99"/>
      <c r="C26" s="100"/>
      <c r="E26" s="172" t="str">
        <f xml:space="preserve"> Time!E$45</f>
        <v>1st Forecast Period Flag</v>
      </c>
      <c r="F26" s="172"/>
      <c r="G26" s="172" t="str">
        <f xml:space="preserve"> Time!G$45</f>
        <v>flag</v>
      </c>
      <c r="H26" s="172"/>
      <c r="I26" s="172"/>
      <c r="J26" s="172">
        <f xml:space="preserve"> Time!J$45</f>
        <v>0</v>
      </c>
      <c r="K26" s="172">
        <f xml:space="preserve"> Time!K$45</f>
        <v>0</v>
      </c>
      <c r="L26" s="172">
        <f xml:space="preserve"> Time!L$45</f>
        <v>0</v>
      </c>
      <c r="M26" s="172">
        <f xml:space="preserve"> Time!M$45</f>
        <v>0</v>
      </c>
      <c r="N26" s="172">
        <f xml:space="preserve"> Time!N$45</f>
        <v>0</v>
      </c>
      <c r="O26" s="172">
        <f xml:space="preserve"> Time!O$45</f>
        <v>1</v>
      </c>
      <c r="P26" s="172">
        <f xml:space="preserve"> Time!P$45</f>
        <v>0</v>
      </c>
      <c r="Q26" s="172">
        <f xml:space="preserve"> Time!Q$45</f>
        <v>0</v>
      </c>
      <c r="R26" s="172">
        <f xml:space="preserve"> Time!R$45</f>
        <v>0</v>
      </c>
      <c r="S26" s="172">
        <f xml:space="preserve"> Time!S$45</f>
        <v>0</v>
      </c>
      <c r="T26" s="172">
        <f xml:space="preserve"> Time!T$45</f>
        <v>0</v>
      </c>
    </row>
    <row r="27" spans="1:20" s="90" customFormat="1" x14ac:dyDescent="0.2">
      <c r="A27" s="98"/>
      <c r="B27" s="99"/>
      <c r="C27" s="100"/>
      <c r="E27" s="325" t="str">
        <f xml:space="preserve"> InpActive!E$147</f>
        <v>K factors (last determined) - dummy control</v>
      </c>
      <c r="F27" s="325">
        <f xml:space="preserve"> InpActive!F$147</f>
        <v>0</v>
      </c>
      <c r="G27" s="325" t="str">
        <f xml:space="preserve"> InpActive!G$147</f>
        <v>Number</v>
      </c>
      <c r="H27" s="325">
        <f xml:space="preserve"> InpActive!H$147</f>
        <v>0</v>
      </c>
      <c r="I27" s="325">
        <f xml:space="preserve"> InpActive!I$147</f>
        <v>0</v>
      </c>
      <c r="J27" s="304">
        <f xml:space="preserve"> InpActive!J$147</f>
        <v>0</v>
      </c>
      <c r="K27" s="304">
        <f xml:space="preserve"> InpActive!K$147</f>
        <v>0</v>
      </c>
      <c r="L27" s="304">
        <f xml:space="preserve"> InpActive!L$147</f>
        <v>0</v>
      </c>
      <c r="M27" s="304">
        <f xml:space="preserve"> InpActive!M$147</f>
        <v>0</v>
      </c>
      <c r="N27" s="304">
        <f xml:space="preserve"> InpActive!N$147</f>
        <v>0</v>
      </c>
      <c r="O27" s="304">
        <f xml:space="preserve"> InpActive!O$147</f>
        <v>0</v>
      </c>
      <c r="P27" s="304">
        <f xml:space="preserve"> InpActive!P$147</f>
        <v>0</v>
      </c>
      <c r="Q27" s="304">
        <f xml:space="preserve"> InpActive!Q$147</f>
        <v>0</v>
      </c>
      <c r="R27" s="304">
        <f xml:space="preserve"> InpActive!R$147</f>
        <v>0</v>
      </c>
      <c r="S27" s="304">
        <f xml:space="preserve"> InpActive!S$147</f>
        <v>0</v>
      </c>
      <c r="T27" s="304">
        <f xml:space="preserve"> InpActive!T$147</f>
        <v>0</v>
      </c>
    </row>
    <row r="28" spans="1:20" x14ac:dyDescent="0.2">
      <c r="B28" s="99"/>
      <c r="E28" s="97" t="s">
        <v>703</v>
      </c>
      <c r="F28" s="97"/>
      <c r="G28" s="97" t="s">
        <v>554</v>
      </c>
      <c r="H28" s="97"/>
      <c r="I28" s="97"/>
      <c r="J28" s="97">
        <f>J27/100</f>
        <v>0</v>
      </c>
      <c r="K28" s="97">
        <f t="shared" ref="K28:T28" si="3">K27/100</f>
        <v>0</v>
      </c>
      <c r="L28" s="97">
        <f t="shared" si="3"/>
        <v>0</v>
      </c>
      <c r="M28" s="97">
        <f t="shared" si="3"/>
        <v>0</v>
      </c>
      <c r="N28" s="97">
        <f t="shared" si="3"/>
        <v>0</v>
      </c>
      <c r="O28" s="97">
        <f t="shared" si="3"/>
        <v>0</v>
      </c>
      <c r="P28" s="97">
        <f t="shared" si="3"/>
        <v>0</v>
      </c>
      <c r="Q28" s="97">
        <f t="shared" si="3"/>
        <v>0</v>
      </c>
      <c r="R28" s="97">
        <f t="shared" si="3"/>
        <v>0</v>
      </c>
      <c r="S28" s="97">
        <f t="shared" si="3"/>
        <v>0</v>
      </c>
      <c r="T28" s="97">
        <f t="shared" si="3"/>
        <v>0</v>
      </c>
    </row>
    <row r="29" spans="1:20" s="88" customFormat="1" x14ac:dyDescent="0.2">
      <c r="A29" s="94"/>
      <c r="B29" s="95"/>
      <c r="C29" s="96"/>
      <c r="D29" s="77"/>
      <c r="E29" s="322" t="str">
        <f xml:space="preserve"> Index!E$12</f>
        <v>November CPIH annual inflation figures</v>
      </c>
      <c r="F29" s="322">
        <f xml:space="preserve"> Index!F$12</f>
        <v>0</v>
      </c>
      <c r="G29" s="322" t="str">
        <f xml:space="preserve"> Index!G$12</f>
        <v>Percentage</v>
      </c>
      <c r="H29" s="322">
        <f xml:space="preserve"> Index!H$12</f>
        <v>0</v>
      </c>
      <c r="I29" s="322">
        <f xml:space="preserve"> Index!I$12</f>
        <v>0</v>
      </c>
      <c r="J29" s="322">
        <f xml:space="preserve"> Index!J$12</f>
        <v>0</v>
      </c>
      <c r="K29" s="322">
        <f xml:space="preserve"> Index!K$12</f>
        <v>0</v>
      </c>
      <c r="L29" s="322">
        <f xml:space="preserve"> Index!L$12</f>
        <v>1.4955134596211339E-2</v>
      </c>
      <c r="M29" s="322">
        <f xml:space="preserve"> Index!M$12</f>
        <v>2.8487229862475427E-2</v>
      </c>
      <c r="N29" s="322">
        <f xml:space="preserve"> Index!N$12</f>
        <v>2.1012416427889313E-2</v>
      </c>
      <c r="O29" s="322">
        <f xml:space="preserve"> Index!O$12</f>
        <v>1.4967259120673537E-2</v>
      </c>
      <c r="P29" s="322">
        <f xml:space="preserve"> Index!P$12</f>
        <v>5.5299539170505785E-3</v>
      </c>
      <c r="Q29" s="322">
        <f xml:space="preserve"> Index!Q$12</f>
        <v>4.5829514207149424E-2</v>
      </c>
      <c r="R29" s="322">
        <f xml:space="preserve"> Index!R$12</f>
        <v>9.3777388255915861E-2</v>
      </c>
      <c r="S29" s="322">
        <f xml:space="preserve"> Index!S$12</f>
        <v>4.1666666666666741E-2</v>
      </c>
      <c r="T29" s="322">
        <f xml:space="preserve"> Index!T$12</f>
        <v>2.4999999999999911E-2</v>
      </c>
    </row>
    <row r="30" spans="1:20" s="93" customFormat="1" x14ac:dyDescent="0.2">
      <c r="A30" s="101"/>
      <c r="B30" s="102"/>
      <c r="C30" s="103"/>
      <c r="E30" s="157" t="s">
        <v>704</v>
      </c>
      <c r="F30" s="157"/>
      <c r="G30" s="157" t="s">
        <v>571</v>
      </c>
      <c r="H30" s="157"/>
      <c r="I30" s="157"/>
      <c r="J30" s="157">
        <f xml:space="preserve"> IF(J26=1, $H25 * (1+J29+J28), I30 *  (1+J29+J28))</f>
        <v>0</v>
      </c>
      <c r="K30" s="157">
        <f xml:space="preserve"> IF(K26=1, $H25 * (1+K29+K28), J30 *  (1+K29+K28))</f>
        <v>0</v>
      </c>
      <c r="L30" s="157">
        <f t="shared" ref="L30:T30" si="4" xml:space="preserve"> IF(L26=1, $H25 * (1+L29+L28), K30 *  (1+L29+L28))</f>
        <v>0</v>
      </c>
      <c r="M30" s="157">
        <f t="shared" si="4"/>
        <v>0</v>
      </c>
      <c r="N30" s="157">
        <f t="shared" si="4"/>
        <v>0</v>
      </c>
      <c r="O30" s="157">
        <f t="shared" si="4"/>
        <v>0</v>
      </c>
      <c r="P30" s="157">
        <f xml:space="preserve"> IF(P26=1, $H25 * (1+P29+P28), O30 *  (1+P29+P28))</f>
        <v>0</v>
      </c>
      <c r="Q30" s="157">
        <f t="shared" si="4"/>
        <v>0</v>
      </c>
      <c r="R30" s="157">
        <f t="shared" si="4"/>
        <v>0</v>
      </c>
      <c r="S30" s="157">
        <f t="shared" si="4"/>
        <v>0</v>
      </c>
      <c r="T30" s="157">
        <f t="shared" si="4"/>
        <v>0</v>
      </c>
    </row>
    <row r="31" spans="1:20" x14ac:dyDescent="0.2">
      <c r="B31" s="99"/>
      <c r="E31" s="93"/>
      <c r="O31" s="257"/>
      <c r="P31" s="257"/>
      <c r="Q31" s="257"/>
      <c r="R31" s="257"/>
      <c r="S31" s="257"/>
      <c r="T31" s="257"/>
    </row>
    <row r="32" spans="1:20" s="157" customFormat="1" x14ac:dyDescent="0.2">
      <c r="A32" s="158"/>
      <c r="B32" s="159" t="s">
        <v>705</v>
      </c>
      <c r="C32" s="160"/>
    </row>
    <row r="33" spans="1:20" s="157" customFormat="1" x14ac:dyDescent="0.2">
      <c r="A33" s="158"/>
      <c r="B33" s="159"/>
      <c r="E33" s="157" t="str">
        <f xml:space="preserve"> E$20</f>
        <v>Payments after abatements and deferrals and other bespoke adjustments - dummy control</v>
      </c>
      <c r="F33" s="157">
        <f t="shared" ref="F33:T33" si="5" xml:space="preserve"> F$20</f>
        <v>0</v>
      </c>
      <c r="G33" s="157" t="str">
        <f t="shared" si="5"/>
        <v>£m (2017-18 FYA CPIH prices)</v>
      </c>
      <c r="H33" s="157">
        <f t="shared" si="5"/>
        <v>0</v>
      </c>
      <c r="I33" s="157">
        <f t="shared" si="5"/>
        <v>0</v>
      </c>
      <c r="J33" s="157">
        <f t="shared" si="5"/>
        <v>0</v>
      </c>
      <c r="K33" s="157">
        <f t="shared" si="5"/>
        <v>0</v>
      </c>
      <c r="L33" s="157">
        <f t="shared" si="5"/>
        <v>0</v>
      </c>
      <c r="M33" s="157">
        <f t="shared" si="5"/>
        <v>0</v>
      </c>
      <c r="N33" s="157">
        <f t="shared" si="5"/>
        <v>0</v>
      </c>
      <c r="O33" s="157">
        <f t="shared" si="5"/>
        <v>0</v>
      </c>
      <c r="P33" s="157">
        <f t="shared" si="5"/>
        <v>0</v>
      </c>
      <c r="Q33" s="157">
        <f t="shared" si="5"/>
        <v>0</v>
      </c>
      <c r="R33" s="157">
        <f t="shared" si="5"/>
        <v>0</v>
      </c>
      <c r="S33" s="157">
        <f t="shared" si="5"/>
        <v>0</v>
      </c>
      <c r="T33" s="157">
        <f t="shared" si="5"/>
        <v>0</v>
      </c>
    </row>
    <row r="34" spans="1:20" s="163" customFormat="1" x14ac:dyDescent="0.2">
      <c r="A34" s="161"/>
      <c r="B34" s="162"/>
      <c r="E34" s="307" t="str">
        <f xml:space="preserve"> Index!E$16</f>
        <v>November CPIH cumulative inflation factor</v>
      </c>
      <c r="F34" s="307">
        <f xml:space="preserve"> Index!F$16</f>
        <v>0</v>
      </c>
      <c r="G34" s="307" t="str">
        <f xml:space="preserve"> Index!G$16</f>
        <v>Percentage</v>
      </c>
      <c r="H34" s="307">
        <f xml:space="preserve"> Index!H$16</f>
        <v>0</v>
      </c>
      <c r="I34" s="307">
        <f xml:space="preserve"> Index!I$16</f>
        <v>0</v>
      </c>
      <c r="J34" s="307">
        <f xml:space="preserve"> Index!J$16</f>
        <v>0</v>
      </c>
      <c r="K34" s="307">
        <f xml:space="preserve"> Index!K$16</f>
        <v>0</v>
      </c>
      <c r="L34" s="307">
        <f xml:space="preserve"> Index!L$16</f>
        <v>1</v>
      </c>
      <c r="M34" s="307">
        <f xml:space="preserve"> Index!M$16</f>
        <v>1.0284872298624754</v>
      </c>
      <c r="N34" s="307">
        <f xml:space="preserve"> Index!N$16</f>
        <v>1.0500982318271121</v>
      </c>
      <c r="O34" s="307">
        <f xml:space="preserve"> Index!O$16</f>
        <v>1.0658153241650294</v>
      </c>
      <c r="P34" s="307">
        <f xml:space="preserve"> Index!P$16</f>
        <v>1.0717092337917484</v>
      </c>
      <c r="Q34" s="307">
        <f xml:space="preserve"> Index!Q$16</f>
        <v>1.1208251473477406</v>
      </c>
      <c r="R34" s="307">
        <f xml:space="preserve"> Index!R$16</f>
        <v>1.2259332023575638</v>
      </c>
      <c r="S34" s="307">
        <f xml:space="preserve"> Index!S$16</f>
        <v>1.2770137524557956</v>
      </c>
      <c r="T34" s="307">
        <f xml:space="preserve"> Index!T$16</f>
        <v>1.3089390962671905</v>
      </c>
    </row>
    <row r="35" spans="1:20" s="157" customFormat="1" x14ac:dyDescent="0.2">
      <c r="A35" s="158"/>
      <c r="B35" s="159"/>
      <c r="C35" s="160"/>
      <c r="E35" s="157" t="s">
        <v>706</v>
      </c>
      <c r="G35" s="157" t="s">
        <v>571</v>
      </c>
      <c r="H35" s="157">
        <f xml:space="preserve"> SUM( J35:T35 )</f>
        <v>0</v>
      </c>
      <c r="J35" s="157">
        <f t="shared" ref="J35:P35" si="6" xml:space="preserve"> J33 * J34</f>
        <v>0</v>
      </c>
      <c r="K35" s="157">
        <f t="shared" si="6"/>
        <v>0</v>
      </c>
      <c r="L35" s="157">
        <f t="shared" si="6"/>
        <v>0</v>
      </c>
      <c r="M35" s="157">
        <f t="shared" si="6"/>
        <v>0</v>
      </c>
      <c r="N35" s="157">
        <f t="shared" si="6"/>
        <v>0</v>
      </c>
      <c r="O35" s="157">
        <f t="shared" si="6"/>
        <v>0</v>
      </c>
      <c r="P35" s="157">
        <f t="shared" si="6"/>
        <v>0</v>
      </c>
      <c r="Q35" s="157">
        <f xml:space="preserve"> Q33 * Q34</f>
        <v>0</v>
      </c>
      <c r="R35" s="157">
        <f xml:space="preserve"> R33 * R34</f>
        <v>0</v>
      </c>
      <c r="S35" s="157">
        <f xml:space="preserve"> S33 * S34</f>
        <v>0</v>
      </c>
      <c r="T35" s="157">
        <f xml:space="preserve"> T33 * T34</f>
        <v>0</v>
      </c>
    </row>
    <row r="36" spans="1:20" s="157" customFormat="1" x14ac:dyDescent="0.2">
      <c r="A36" s="158"/>
      <c r="B36" s="159"/>
      <c r="C36" s="160"/>
    </row>
    <row r="37" spans="1:20" s="157" customFormat="1" x14ac:dyDescent="0.2">
      <c r="A37" s="158"/>
      <c r="B37" s="159" t="s">
        <v>707</v>
      </c>
      <c r="C37" s="160"/>
    </row>
    <row r="38" spans="1:20" s="163" customFormat="1" x14ac:dyDescent="0.2">
      <c r="A38" s="161"/>
      <c r="B38" s="159"/>
      <c r="E38" s="307" t="str">
        <f xml:space="preserve"> InpActive!E$83</f>
        <v>Marginal tax rate</v>
      </c>
      <c r="F38" s="307">
        <f xml:space="preserve"> InpActive!F$83</f>
        <v>0</v>
      </c>
      <c r="G38" s="307" t="str">
        <f xml:space="preserve"> InpActive!G$83</f>
        <v>Percentage</v>
      </c>
      <c r="H38" s="307">
        <f xml:space="preserve"> InpActive!H$83</f>
        <v>0</v>
      </c>
      <c r="I38" s="307">
        <f xml:space="preserve"> InpActive!I$83</f>
        <v>0</v>
      </c>
      <c r="J38" s="307">
        <f xml:space="preserve"> InpActive!J$83</f>
        <v>0</v>
      </c>
      <c r="K38" s="307">
        <f xml:space="preserve"> InpActive!K$83</f>
        <v>0</v>
      </c>
      <c r="L38" s="307">
        <f xml:space="preserve"> InpActive!L$83</f>
        <v>0</v>
      </c>
      <c r="M38" s="307">
        <f xml:space="preserve"> InpActive!M$83</f>
        <v>0</v>
      </c>
      <c r="N38" s="307">
        <f xml:space="preserve"> InpActive!N$83</f>
        <v>0</v>
      </c>
      <c r="O38" s="307">
        <f xml:space="preserve"> InpActive!O$83</f>
        <v>0</v>
      </c>
      <c r="P38" s="307">
        <f xml:space="preserve"> InpActive!P$83</f>
        <v>0</v>
      </c>
      <c r="Q38" s="307">
        <f xml:space="preserve"> InpActive!Q$83</f>
        <v>0.19</v>
      </c>
      <c r="R38" s="307">
        <f xml:space="preserve"> InpActive!R$83</f>
        <v>0.19</v>
      </c>
      <c r="S38" s="307">
        <f xml:space="preserve"> InpActive!S$83</f>
        <v>0.25</v>
      </c>
      <c r="T38" s="307">
        <f xml:space="preserve"> InpActive!T$83</f>
        <v>0</v>
      </c>
    </row>
    <row r="39" spans="1:20" s="97" customFormat="1" x14ac:dyDescent="0.2">
      <c r="A39" s="197"/>
      <c r="B39" s="198"/>
      <c r="E39" s="97" t="s">
        <v>708</v>
      </c>
      <c r="G39" s="97" t="s">
        <v>554</v>
      </c>
      <c r="J39" s="97">
        <f xml:space="preserve"> 1 / (1 - J38 ) - 1</f>
        <v>0</v>
      </c>
      <c r="K39" s="97">
        <f t="shared" ref="K39:T39" si="7" xml:space="preserve"> 1 / (1 - K38 ) - 1</f>
        <v>0</v>
      </c>
      <c r="L39" s="97">
        <f t="shared" si="7"/>
        <v>0</v>
      </c>
      <c r="M39" s="97">
        <f t="shared" si="7"/>
        <v>0</v>
      </c>
      <c r="N39" s="97">
        <f t="shared" si="7"/>
        <v>0</v>
      </c>
      <c r="O39" s="97">
        <f t="shared" si="7"/>
        <v>0</v>
      </c>
      <c r="P39" s="97">
        <f t="shared" si="7"/>
        <v>0</v>
      </c>
      <c r="Q39" s="97">
        <f t="shared" si="7"/>
        <v>0.23456790123456783</v>
      </c>
      <c r="R39" s="97">
        <f t="shared" si="7"/>
        <v>0.23456790123456783</v>
      </c>
      <c r="S39" s="97">
        <f t="shared" si="7"/>
        <v>0.33333333333333326</v>
      </c>
      <c r="T39" s="97">
        <f t="shared" si="7"/>
        <v>0</v>
      </c>
    </row>
    <row r="40" spans="1:20" s="157" customFormat="1" x14ac:dyDescent="0.2">
      <c r="A40" s="158"/>
      <c r="B40" s="159"/>
      <c r="C40" s="160"/>
    </row>
    <row r="41" spans="1:20" s="157" customFormat="1" x14ac:dyDescent="0.2">
      <c r="A41" s="158"/>
      <c r="B41" s="159"/>
      <c r="C41" s="160"/>
      <c r="E41" s="157" t="str">
        <f t="shared" ref="E41:T41" si="8" xml:space="preserve"> E$35</f>
        <v>ODI value nominal prices</v>
      </c>
      <c r="F41" s="157">
        <f t="shared" si="8"/>
        <v>0</v>
      </c>
      <c r="G41" s="157" t="str">
        <f t="shared" si="8"/>
        <v>£m (nominal)</v>
      </c>
      <c r="H41" s="157">
        <f t="shared" si="8"/>
        <v>0</v>
      </c>
      <c r="I41" s="157">
        <f t="shared" si="8"/>
        <v>0</v>
      </c>
      <c r="J41" s="157">
        <f t="shared" si="8"/>
        <v>0</v>
      </c>
      <c r="K41" s="157">
        <f t="shared" si="8"/>
        <v>0</v>
      </c>
      <c r="L41" s="157">
        <f t="shared" si="8"/>
        <v>0</v>
      </c>
      <c r="M41" s="157">
        <f t="shared" si="8"/>
        <v>0</v>
      </c>
      <c r="N41" s="157">
        <f t="shared" si="8"/>
        <v>0</v>
      </c>
      <c r="O41" s="157">
        <f t="shared" si="8"/>
        <v>0</v>
      </c>
      <c r="P41" s="157">
        <f t="shared" si="8"/>
        <v>0</v>
      </c>
      <c r="Q41" s="157">
        <f t="shared" si="8"/>
        <v>0</v>
      </c>
      <c r="R41" s="157">
        <f t="shared" si="8"/>
        <v>0</v>
      </c>
      <c r="S41" s="157">
        <f t="shared" si="8"/>
        <v>0</v>
      </c>
      <c r="T41" s="157">
        <f t="shared" si="8"/>
        <v>0</v>
      </c>
    </row>
    <row r="42" spans="1:20" s="97" customFormat="1" x14ac:dyDescent="0.2">
      <c r="A42" s="197"/>
      <c r="B42" s="198"/>
      <c r="E42" s="97" t="str">
        <f t="shared" ref="E42:T42" si="9" xml:space="preserve"> E$39</f>
        <v>Tax on Tax geometric uplift</v>
      </c>
      <c r="F42" s="97">
        <f t="shared" si="9"/>
        <v>0</v>
      </c>
      <c r="G42" s="97" t="str">
        <f t="shared" si="9"/>
        <v>Percentage</v>
      </c>
      <c r="H42" s="97">
        <f t="shared" si="9"/>
        <v>0</v>
      </c>
      <c r="I42" s="97">
        <f t="shared" si="9"/>
        <v>0</v>
      </c>
      <c r="J42" s="97">
        <f t="shared" si="9"/>
        <v>0</v>
      </c>
      <c r="K42" s="97">
        <f t="shared" si="9"/>
        <v>0</v>
      </c>
      <c r="L42" s="97">
        <f t="shared" si="9"/>
        <v>0</v>
      </c>
      <c r="M42" s="97">
        <f t="shared" si="9"/>
        <v>0</v>
      </c>
      <c r="N42" s="97">
        <f t="shared" si="9"/>
        <v>0</v>
      </c>
      <c r="O42" s="97">
        <f t="shared" si="9"/>
        <v>0</v>
      </c>
      <c r="P42" s="97">
        <f t="shared" si="9"/>
        <v>0</v>
      </c>
      <c r="Q42" s="97">
        <f t="shared" si="9"/>
        <v>0.23456790123456783</v>
      </c>
      <c r="R42" s="97">
        <f t="shared" si="9"/>
        <v>0.23456790123456783</v>
      </c>
      <c r="S42" s="97">
        <f t="shared" si="9"/>
        <v>0.33333333333333326</v>
      </c>
      <c r="T42" s="97">
        <f t="shared" si="9"/>
        <v>0</v>
      </c>
    </row>
    <row r="43" spans="1:20" s="157" customFormat="1" x14ac:dyDescent="0.2">
      <c r="A43" s="158"/>
      <c r="B43" s="159"/>
      <c r="C43" s="160"/>
      <c r="E43" s="157" t="s">
        <v>709</v>
      </c>
      <c r="G43" s="157" t="s">
        <v>571</v>
      </c>
      <c r="H43" s="157">
        <f xml:space="preserve"> SUM( J43:T43 )</f>
        <v>0</v>
      </c>
      <c r="J43" s="157">
        <f t="shared" ref="J43:T43" si="10" xml:space="preserve"> J41 * J42</f>
        <v>0</v>
      </c>
      <c r="K43" s="157">
        <f t="shared" si="10"/>
        <v>0</v>
      </c>
      <c r="L43" s="157">
        <f t="shared" si="10"/>
        <v>0</v>
      </c>
      <c r="M43" s="157">
        <f t="shared" si="10"/>
        <v>0</v>
      </c>
      <c r="N43" s="157">
        <f t="shared" si="10"/>
        <v>0</v>
      </c>
      <c r="O43" s="157">
        <f t="shared" si="10"/>
        <v>0</v>
      </c>
      <c r="P43" s="157">
        <f t="shared" si="10"/>
        <v>0</v>
      </c>
      <c r="Q43" s="157">
        <f t="shared" si="10"/>
        <v>0</v>
      </c>
      <c r="R43" s="157">
        <f t="shared" si="10"/>
        <v>0</v>
      </c>
      <c r="S43" s="157">
        <f t="shared" si="10"/>
        <v>0</v>
      </c>
      <c r="T43" s="157">
        <f t="shared" si="10"/>
        <v>0</v>
      </c>
    </row>
    <row r="44" spans="1:20" s="157" customFormat="1" x14ac:dyDescent="0.2">
      <c r="A44" s="158"/>
      <c r="B44" s="159"/>
      <c r="C44" s="160"/>
    </row>
    <row r="45" spans="1:20" s="157" customFormat="1" x14ac:dyDescent="0.2">
      <c r="A45" s="158"/>
      <c r="B45" s="159"/>
      <c r="C45" s="160"/>
      <c r="E45" s="157" t="str">
        <f t="shared" ref="E45:T45" si="11" xml:space="preserve"> E$35</f>
        <v>ODI value nominal prices</v>
      </c>
      <c r="F45" s="157">
        <f t="shared" si="11"/>
        <v>0</v>
      </c>
      <c r="G45" s="157" t="str">
        <f t="shared" si="11"/>
        <v>£m (nominal)</v>
      </c>
      <c r="H45" s="157">
        <f t="shared" si="11"/>
        <v>0</v>
      </c>
      <c r="I45" s="157">
        <f t="shared" si="11"/>
        <v>0</v>
      </c>
      <c r="J45" s="165">
        <f t="shared" si="11"/>
        <v>0</v>
      </c>
      <c r="K45" s="165">
        <f t="shared" si="11"/>
        <v>0</v>
      </c>
      <c r="L45" s="165">
        <f t="shared" si="11"/>
        <v>0</v>
      </c>
      <c r="M45" s="165">
        <f t="shared" si="11"/>
        <v>0</v>
      </c>
      <c r="N45" s="165">
        <f t="shared" si="11"/>
        <v>0</v>
      </c>
      <c r="O45" s="165">
        <f t="shared" si="11"/>
        <v>0</v>
      </c>
      <c r="P45" s="165">
        <f t="shared" si="11"/>
        <v>0</v>
      </c>
      <c r="Q45" s="165">
        <f t="shared" si="11"/>
        <v>0</v>
      </c>
      <c r="R45" s="165">
        <f t="shared" si="11"/>
        <v>0</v>
      </c>
      <c r="S45" s="165">
        <f t="shared" si="11"/>
        <v>0</v>
      </c>
      <c r="T45" s="165">
        <f t="shared" si="11"/>
        <v>0</v>
      </c>
    </row>
    <row r="46" spans="1:20" s="157" customFormat="1" x14ac:dyDescent="0.2">
      <c r="A46" s="158"/>
      <c r="B46" s="159"/>
      <c r="C46" s="160"/>
      <c r="E46" s="157" t="str">
        <f t="shared" ref="E46:T46" si="12" xml:space="preserve"> E$43</f>
        <v>Tax on nominal ODI</v>
      </c>
      <c r="F46" s="157">
        <f t="shared" si="12"/>
        <v>0</v>
      </c>
      <c r="G46" s="157" t="str">
        <f t="shared" si="12"/>
        <v>£m (nominal)</v>
      </c>
      <c r="H46" s="157">
        <f t="shared" si="12"/>
        <v>0</v>
      </c>
      <c r="I46" s="157">
        <f t="shared" si="12"/>
        <v>0</v>
      </c>
      <c r="J46" s="165">
        <f t="shared" si="12"/>
        <v>0</v>
      </c>
      <c r="K46" s="165">
        <f t="shared" si="12"/>
        <v>0</v>
      </c>
      <c r="L46" s="165">
        <f t="shared" si="12"/>
        <v>0</v>
      </c>
      <c r="M46" s="165">
        <f t="shared" si="12"/>
        <v>0</v>
      </c>
      <c r="N46" s="165">
        <f t="shared" si="12"/>
        <v>0</v>
      </c>
      <c r="O46" s="165">
        <f t="shared" si="12"/>
        <v>0</v>
      </c>
      <c r="P46" s="165">
        <f t="shared" si="12"/>
        <v>0</v>
      </c>
      <c r="Q46" s="165">
        <f t="shared" si="12"/>
        <v>0</v>
      </c>
      <c r="R46" s="165">
        <f t="shared" si="12"/>
        <v>0</v>
      </c>
      <c r="S46" s="165">
        <f t="shared" si="12"/>
        <v>0</v>
      </c>
      <c r="T46" s="165">
        <f t="shared" si="12"/>
        <v>0</v>
      </c>
    </row>
    <row r="47" spans="1:20" s="157" customFormat="1" x14ac:dyDescent="0.2">
      <c r="A47" s="158"/>
      <c r="B47" s="159"/>
      <c r="C47" s="160"/>
      <c r="E47" s="157" t="s">
        <v>710</v>
      </c>
      <c r="G47" s="157" t="s">
        <v>571</v>
      </c>
      <c r="H47" s="165">
        <f xml:space="preserve"> H45 + H46</f>
        <v>0</v>
      </c>
      <c r="J47" s="165">
        <f xml:space="preserve"> J45 + J46</f>
        <v>0</v>
      </c>
      <c r="K47" s="165">
        <f t="shared" ref="K47:T47" si="13" xml:space="preserve"> K45 + K46</f>
        <v>0</v>
      </c>
      <c r="L47" s="165">
        <f t="shared" si="13"/>
        <v>0</v>
      </c>
      <c r="M47" s="165">
        <f t="shared" si="13"/>
        <v>0</v>
      </c>
      <c r="N47" s="165">
        <f t="shared" si="13"/>
        <v>0</v>
      </c>
      <c r="O47" s="165">
        <f t="shared" si="13"/>
        <v>0</v>
      </c>
      <c r="P47" s="165">
        <f t="shared" si="13"/>
        <v>0</v>
      </c>
      <c r="Q47" s="165">
        <f t="shared" si="13"/>
        <v>0</v>
      </c>
      <c r="R47" s="165">
        <f t="shared" si="13"/>
        <v>0</v>
      </c>
      <c r="S47" s="165">
        <f t="shared" si="13"/>
        <v>0</v>
      </c>
      <c r="T47" s="165">
        <f t="shared" si="13"/>
        <v>0</v>
      </c>
    </row>
    <row r="48" spans="1:20" s="157" customFormat="1" x14ac:dyDescent="0.2">
      <c r="A48" s="158"/>
      <c r="B48" s="159"/>
      <c r="C48" s="160"/>
    </row>
    <row r="49" spans="1:20" s="157" customFormat="1" x14ac:dyDescent="0.2">
      <c r="A49" s="158"/>
      <c r="B49" s="159"/>
      <c r="C49" s="160"/>
      <c r="E49" s="157" t="str">
        <f t="shared" ref="E49:T49" si="14" xml:space="preserve"> E$30</f>
        <v>Allowed revenue</v>
      </c>
      <c r="F49" s="157">
        <f t="shared" si="14"/>
        <v>0</v>
      </c>
      <c r="G49" s="157" t="str">
        <f t="shared" si="14"/>
        <v>£m (nominal)</v>
      </c>
      <c r="H49" s="157">
        <f t="shared" si="14"/>
        <v>0</v>
      </c>
      <c r="I49" s="157">
        <f t="shared" si="14"/>
        <v>0</v>
      </c>
      <c r="J49" s="165">
        <f t="shared" si="14"/>
        <v>0</v>
      </c>
      <c r="K49" s="165">
        <f t="shared" si="14"/>
        <v>0</v>
      </c>
      <c r="L49" s="165">
        <f t="shared" si="14"/>
        <v>0</v>
      </c>
      <c r="M49" s="165">
        <f t="shared" si="14"/>
        <v>0</v>
      </c>
      <c r="N49" s="165">
        <f t="shared" si="14"/>
        <v>0</v>
      </c>
      <c r="O49" s="165">
        <f t="shared" si="14"/>
        <v>0</v>
      </c>
      <c r="P49" s="165">
        <f t="shared" si="14"/>
        <v>0</v>
      </c>
      <c r="Q49" s="165">
        <f t="shared" si="14"/>
        <v>0</v>
      </c>
      <c r="R49" s="165">
        <f t="shared" si="14"/>
        <v>0</v>
      </c>
      <c r="S49" s="165">
        <f t="shared" si="14"/>
        <v>0</v>
      </c>
      <c r="T49" s="165">
        <f t="shared" si="14"/>
        <v>0</v>
      </c>
    </row>
    <row r="50" spans="1:20" s="157" customFormat="1" x14ac:dyDescent="0.2">
      <c r="A50" s="158"/>
      <c r="B50" s="159"/>
      <c r="C50" s="160"/>
      <c r="E50" s="157" t="str">
        <f t="shared" ref="E50:T50" si="15" xml:space="preserve"> E$47</f>
        <v xml:space="preserve">Total value of ODI </v>
      </c>
      <c r="F50" s="157">
        <f t="shared" si="15"/>
        <v>0</v>
      </c>
      <c r="G50" s="157" t="str">
        <f t="shared" si="15"/>
        <v>£m (nominal)</v>
      </c>
      <c r="H50" s="157">
        <f t="shared" si="15"/>
        <v>0</v>
      </c>
      <c r="I50" s="157">
        <f t="shared" si="15"/>
        <v>0</v>
      </c>
      <c r="J50" s="165">
        <f t="shared" si="15"/>
        <v>0</v>
      </c>
      <c r="K50" s="165">
        <f t="shared" si="15"/>
        <v>0</v>
      </c>
      <c r="L50" s="165">
        <f t="shared" si="15"/>
        <v>0</v>
      </c>
      <c r="M50" s="165">
        <f t="shared" si="15"/>
        <v>0</v>
      </c>
      <c r="N50" s="165">
        <f t="shared" si="15"/>
        <v>0</v>
      </c>
      <c r="O50" s="165">
        <f t="shared" si="15"/>
        <v>0</v>
      </c>
      <c r="P50" s="165">
        <f t="shared" si="15"/>
        <v>0</v>
      </c>
      <c r="Q50" s="165">
        <f t="shared" si="15"/>
        <v>0</v>
      </c>
      <c r="R50" s="165">
        <f t="shared" si="15"/>
        <v>0</v>
      </c>
      <c r="S50" s="165">
        <f t="shared" si="15"/>
        <v>0</v>
      </c>
      <c r="T50" s="165">
        <f t="shared" si="15"/>
        <v>0</v>
      </c>
    </row>
    <row r="51" spans="1:20" s="157" customFormat="1" x14ac:dyDescent="0.2">
      <c r="A51" s="158"/>
      <c r="B51" s="159"/>
      <c r="C51" s="160"/>
      <c r="E51" s="157" t="s">
        <v>711</v>
      </c>
      <c r="G51" s="157" t="s">
        <v>571</v>
      </c>
      <c r="H51" s="157">
        <f xml:space="preserve"> SUM( J51:T51 )</f>
        <v>0</v>
      </c>
      <c r="J51" s="165">
        <f xml:space="preserve"> J49 + J50</f>
        <v>0</v>
      </c>
      <c r="K51" s="165">
        <f t="shared" ref="K51:T51" si="16" xml:space="preserve"> K49 + K50</f>
        <v>0</v>
      </c>
      <c r="L51" s="165">
        <f t="shared" si="16"/>
        <v>0</v>
      </c>
      <c r="M51" s="165">
        <f t="shared" si="16"/>
        <v>0</v>
      </c>
      <c r="N51" s="165">
        <f t="shared" si="16"/>
        <v>0</v>
      </c>
      <c r="O51" s="165">
        <f t="shared" si="16"/>
        <v>0</v>
      </c>
      <c r="P51" s="165">
        <f t="shared" si="16"/>
        <v>0</v>
      </c>
      <c r="Q51" s="165">
        <f t="shared" si="16"/>
        <v>0</v>
      </c>
      <c r="R51" s="165">
        <f t="shared" si="16"/>
        <v>0</v>
      </c>
      <c r="S51" s="165">
        <f t="shared" si="16"/>
        <v>0</v>
      </c>
      <c r="T51" s="165">
        <f t="shared" si="16"/>
        <v>0</v>
      </c>
    </row>
    <row r="52" spans="1:20" s="157" customFormat="1" x14ac:dyDescent="0.2">
      <c r="A52" s="158"/>
      <c r="B52" s="159"/>
      <c r="C52" s="160"/>
    </row>
    <row r="53" spans="1:20" s="157" customFormat="1" x14ac:dyDescent="0.2">
      <c r="A53" s="158"/>
      <c r="B53" s="159" t="s">
        <v>712</v>
      </c>
      <c r="C53" s="160"/>
    </row>
    <row r="54" spans="1:20" s="157" customFormat="1" x14ac:dyDescent="0.2">
      <c r="A54" s="158"/>
      <c r="B54" s="159"/>
      <c r="C54" s="160"/>
      <c r="E54" s="157" t="str">
        <f t="shared" ref="E54:T54" si="17" xml:space="preserve"> E$51</f>
        <v>Revised total nominal revenue</v>
      </c>
      <c r="F54" s="157">
        <f t="shared" si="17"/>
        <v>0</v>
      </c>
      <c r="G54" s="157" t="str">
        <f t="shared" si="17"/>
        <v>£m (nominal)</v>
      </c>
      <c r="H54" s="157">
        <f t="shared" si="17"/>
        <v>0</v>
      </c>
      <c r="I54" s="157">
        <f t="shared" si="17"/>
        <v>0</v>
      </c>
      <c r="J54" s="157">
        <f t="shared" si="17"/>
        <v>0</v>
      </c>
      <c r="K54" s="157">
        <f t="shared" si="17"/>
        <v>0</v>
      </c>
      <c r="L54" s="157">
        <f t="shared" si="17"/>
        <v>0</v>
      </c>
      <c r="M54" s="157">
        <f t="shared" si="17"/>
        <v>0</v>
      </c>
      <c r="N54" s="157">
        <f t="shared" si="17"/>
        <v>0</v>
      </c>
      <c r="O54" s="157">
        <f t="shared" si="17"/>
        <v>0</v>
      </c>
      <c r="P54" s="157">
        <f t="shared" si="17"/>
        <v>0</v>
      </c>
      <c r="Q54" s="157">
        <f t="shared" si="17"/>
        <v>0</v>
      </c>
      <c r="R54" s="157">
        <f t="shared" si="17"/>
        <v>0</v>
      </c>
      <c r="S54" s="157">
        <f t="shared" si="17"/>
        <v>0</v>
      </c>
      <c r="T54" s="157">
        <f t="shared" si="17"/>
        <v>0</v>
      </c>
    </row>
    <row r="55" spans="1:20" s="157" customFormat="1" x14ac:dyDescent="0.2">
      <c r="A55" s="158"/>
      <c r="B55" s="166"/>
      <c r="C55" s="160"/>
      <c r="E55" s="167" t="s">
        <v>713</v>
      </c>
      <c r="F55" s="168"/>
      <c r="G55" s="167" t="s">
        <v>554</v>
      </c>
      <c r="H55" s="168"/>
      <c r="J55" s="200">
        <f xml:space="preserve"> IF( I54 = 0, 0, J54 / I54 - 1 )</f>
        <v>0</v>
      </c>
      <c r="K55" s="200">
        <f t="shared" ref="K55:T55" si="18" xml:space="preserve"> IF( J54 = 0, 0, K54 / J54 - 1 )</f>
        <v>0</v>
      </c>
      <c r="L55" s="200">
        <f t="shared" si="18"/>
        <v>0</v>
      </c>
      <c r="M55" s="200">
        <f t="shared" si="18"/>
        <v>0</v>
      </c>
      <c r="N55" s="200">
        <f t="shared" si="18"/>
        <v>0</v>
      </c>
      <c r="O55" s="200">
        <f t="shared" si="18"/>
        <v>0</v>
      </c>
      <c r="P55" s="200">
        <f t="shared" si="18"/>
        <v>0</v>
      </c>
      <c r="Q55" s="200">
        <f t="shared" si="18"/>
        <v>0</v>
      </c>
      <c r="R55" s="200">
        <f t="shared" si="18"/>
        <v>0</v>
      </c>
      <c r="S55" s="200">
        <f t="shared" si="18"/>
        <v>0</v>
      </c>
      <c r="T55" s="200">
        <f t="shared" si="18"/>
        <v>0</v>
      </c>
    </row>
    <row r="56" spans="1:20" s="157" customFormat="1" x14ac:dyDescent="0.2">
      <c r="A56" s="158"/>
      <c r="B56" s="166"/>
      <c r="C56" s="160"/>
      <c r="E56" s="167"/>
      <c r="F56" s="168"/>
      <c r="G56" s="167"/>
      <c r="H56" s="168"/>
      <c r="J56" s="168"/>
      <c r="K56" s="168"/>
      <c r="L56" s="168"/>
      <c r="M56" s="168"/>
      <c r="N56" s="168"/>
      <c r="O56" s="168"/>
      <c r="P56" s="168"/>
      <c r="Q56" s="168"/>
      <c r="R56" s="168"/>
      <c r="S56" s="168"/>
      <c r="T56" s="168"/>
    </row>
    <row r="57" spans="1:20" s="157" customFormat="1" x14ac:dyDescent="0.2">
      <c r="A57" s="158"/>
      <c r="B57" s="166"/>
      <c r="C57" s="160"/>
      <c r="E57" s="167" t="str">
        <f xml:space="preserve"> E$18</f>
        <v>Year of adjustment to be applied</v>
      </c>
      <c r="F57" s="167">
        <f t="shared" ref="F57:T57" si="19" xml:space="preserve"> F$18</f>
        <v>0</v>
      </c>
      <c r="G57" s="167" t="str">
        <f t="shared" si="19"/>
        <v>flag</v>
      </c>
      <c r="H57" s="167">
        <f t="shared" si="19"/>
        <v>0</v>
      </c>
      <c r="I57" s="167">
        <f t="shared" si="19"/>
        <v>0</v>
      </c>
      <c r="J57" s="202">
        <f t="shared" si="19"/>
        <v>0</v>
      </c>
      <c r="K57" s="202">
        <f t="shared" si="19"/>
        <v>0</v>
      </c>
      <c r="L57" s="202">
        <f t="shared" si="19"/>
        <v>0</v>
      </c>
      <c r="M57" s="202">
        <f t="shared" si="19"/>
        <v>0</v>
      </c>
      <c r="N57" s="202">
        <f t="shared" si="19"/>
        <v>0</v>
      </c>
      <c r="O57" s="202">
        <f t="shared" si="19"/>
        <v>0</v>
      </c>
      <c r="P57" s="202">
        <f t="shared" si="19"/>
        <v>0</v>
      </c>
      <c r="Q57" s="202">
        <f t="shared" si="19"/>
        <v>0</v>
      </c>
      <c r="R57" s="202">
        <f t="shared" si="19"/>
        <v>0</v>
      </c>
      <c r="S57" s="202">
        <f t="shared" si="19"/>
        <v>0</v>
      </c>
      <c r="T57" s="202">
        <f t="shared" si="19"/>
        <v>1</v>
      </c>
    </row>
    <row r="58" spans="1:20" s="300" customFormat="1" x14ac:dyDescent="0.2">
      <c r="A58" s="357"/>
      <c r="B58" s="358"/>
      <c r="C58" s="359"/>
      <c r="E58" s="360" t="s">
        <v>714</v>
      </c>
      <c r="F58" s="361"/>
      <c r="G58" s="360" t="s">
        <v>612</v>
      </c>
      <c r="H58" s="361"/>
      <c r="J58" s="362">
        <f t="shared" ref="J58:T58" si="20">IF($F$10&lt;&gt;0, IF( OR( J57 = 1, I58 = 1 ), 1, 0 ),0)</f>
        <v>0</v>
      </c>
      <c r="K58" s="362">
        <f t="shared" si="20"/>
        <v>0</v>
      </c>
      <c r="L58" s="362">
        <f t="shared" si="20"/>
        <v>0</v>
      </c>
      <c r="M58" s="362">
        <f t="shared" si="20"/>
        <v>0</v>
      </c>
      <c r="N58" s="362">
        <f t="shared" si="20"/>
        <v>0</v>
      </c>
      <c r="O58" s="362">
        <f t="shared" si="20"/>
        <v>0</v>
      </c>
      <c r="P58" s="362">
        <f t="shared" si="20"/>
        <v>0</v>
      </c>
      <c r="Q58" s="362">
        <f t="shared" si="20"/>
        <v>0</v>
      </c>
      <c r="R58" s="362">
        <f t="shared" si="20"/>
        <v>0</v>
      </c>
      <c r="S58" s="362">
        <f t="shared" si="20"/>
        <v>0</v>
      </c>
      <c r="T58" s="362">
        <f t="shared" si="20"/>
        <v>0</v>
      </c>
    </row>
    <row r="59" spans="1:20" s="157" customFormat="1" x14ac:dyDescent="0.2">
      <c r="A59" s="158"/>
      <c r="B59" s="159"/>
      <c r="C59" s="160"/>
    </row>
    <row r="60" spans="1:20" s="170" customFormat="1" x14ac:dyDescent="0.2">
      <c r="A60" s="169"/>
      <c r="B60" s="159"/>
      <c r="E60" s="165" t="str">
        <f t="shared" ref="E60:T60" si="21" xml:space="preserve"> E$55</f>
        <v>Allowed revenue percentage movement</v>
      </c>
      <c r="F60" s="157">
        <f t="shared" si="21"/>
        <v>0</v>
      </c>
      <c r="G60" s="165" t="str">
        <f t="shared" si="21"/>
        <v>Percentage</v>
      </c>
      <c r="H60" s="157">
        <f t="shared" si="21"/>
        <v>0</v>
      </c>
      <c r="I60" s="157">
        <f t="shared" si="21"/>
        <v>0</v>
      </c>
      <c r="J60" s="97">
        <f t="shared" si="21"/>
        <v>0</v>
      </c>
      <c r="K60" s="97">
        <f t="shared" si="21"/>
        <v>0</v>
      </c>
      <c r="L60" s="97">
        <f t="shared" si="21"/>
        <v>0</v>
      </c>
      <c r="M60" s="97">
        <f t="shared" si="21"/>
        <v>0</v>
      </c>
      <c r="N60" s="97">
        <f t="shared" si="21"/>
        <v>0</v>
      </c>
      <c r="O60" s="97">
        <f t="shared" si="21"/>
        <v>0</v>
      </c>
      <c r="P60" s="97">
        <f t="shared" si="21"/>
        <v>0</v>
      </c>
      <c r="Q60" s="97">
        <f t="shared" si="21"/>
        <v>0</v>
      </c>
      <c r="R60" s="97">
        <f t="shared" si="21"/>
        <v>0</v>
      </c>
      <c r="S60" s="97">
        <f t="shared" si="21"/>
        <v>0</v>
      </c>
      <c r="T60" s="97">
        <f t="shared" si="21"/>
        <v>0</v>
      </c>
    </row>
    <row r="61" spans="1:20" s="170" customFormat="1" x14ac:dyDescent="0.2">
      <c r="A61" s="169"/>
      <c r="B61" s="159"/>
      <c r="E61" s="307" t="str">
        <f xml:space="preserve"> Index!E$12</f>
        <v>November CPIH annual inflation figures</v>
      </c>
      <c r="F61" s="307">
        <f xml:space="preserve"> Index!F$12</f>
        <v>0</v>
      </c>
      <c r="G61" s="307" t="str">
        <f xml:space="preserve"> Index!G$12</f>
        <v>Percentage</v>
      </c>
      <c r="H61" s="307">
        <f xml:space="preserve"> Index!H$12</f>
        <v>0</v>
      </c>
      <c r="I61" s="307">
        <f xml:space="preserve"> Index!I$12</f>
        <v>0</v>
      </c>
      <c r="J61" s="307">
        <f xml:space="preserve"> Index!J$12</f>
        <v>0</v>
      </c>
      <c r="K61" s="307">
        <f xml:space="preserve"> Index!K$12</f>
        <v>0</v>
      </c>
      <c r="L61" s="307">
        <f xml:space="preserve"> Index!L$12</f>
        <v>1.4955134596211339E-2</v>
      </c>
      <c r="M61" s="307">
        <f xml:space="preserve"> Index!M$12</f>
        <v>2.8487229862475427E-2</v>
      </c>
      <c r="N61" s="307">
        <f xml:space="preserve"> Index!N$12</f>
        <v>2.1012416427889313E-2</v>
      </c>
      <c r="O61" s="307">
        <f xml:space="preserve"> Index!O$12</f>
        <v>1.4967259120673537E-2</v>
      </c>
      <c r="P61" s="307">
        <f xml:space="preserve"> Index!P$12</f>
        <v>5.5299539170505785E-3</v>
      </c>
      <c r="Q61" s="307">
        <f xml:space="preserve"> Index!Q$12</f>
        <v>4.5829514207149424E-2</v>
      </c>
      <c r="R61" s="307">
        <f xml:space="preserve"> Index!R$12</f>
        <v>9.3777388255915861E-2</v>
      </c>
      <c r="S61" s="307">
        <f xml:space="preserve"> Index!S$12</f>
        <v>4.1666666666666741E-2</v>
      </c>
      <c r="T61" s="307">
        <f xml:space="preserve"> Index!T$12</f>
        <v>2.4999999999999911E-2</v>
      </c>
    </row>
    <row r="62" spans="1:20" s="170" customFormat="1" x14ac:dyDescent="0.2">
      <c r="A62" s="169"/>
      <c r="B62" s="159"/>
      <c r="E62" s="165" t="str">
        <f t="shared" ref="E62:T62" si="22" xml:space="preserve"> E$58</f>
        <v>Year that price limits should be recalculated</v>
      </c>
      <c r="F62" s="157">
        <f t="shared" si="22"/>
        <v>0</v>
      </c>
      <c r="G62" s="165" t="str">
        <f t="shared" si="22"/>
        <v>flag</v>
      </c>
      <c r="H62" s="157">
        <f t="shared" si="22"/>
        <v>0</v>
      </c>
      <c r="I62" s="157">
        <f t="shared" si="22"/>
        <v>0</v>
      </c>
      <c r="J62" s="203">
        <f t="shared" si="22"/>
        <v>0</v>
      </c>
      <c r="K62" s="203">
        <f t="shared" si="22"/>
        <v>0</v>
      </c>
      <c r="L62" s="203">
        <f t="shared" si="22"/>
        <v>0</v>
      </c>
      <c r="M62" s="203">
        <f t="shared" si="22"/>
        <v>0</v>
      </c>
      <c r="N62" s="203">
        <f t="shared" si="22"/>
        <v>0</v>
      </c>
      <c r="O62" s="203">
        <f t="shared" si="22"/>
        <v>0</v>
      </c>
      <c r="P62" s="203">
        <f t="shared" si="22"/>
        <v>0</v>
      </c>
      <c r="Q62" s="203">
        <f t="shared" si="22"/>
        <v>0</v>
      </c>
      <c r="R62" s="203">
        <f t="shared" si="22"/>
        <v>0</v>
      </c>
      <c r="S62" s="203">
        <f t="shared" si="22"/>
        <v>0</v>
      </c>
      <c r="T62" s="203">
        <f t="shared" si="22"/>
        <v>0</v>
      </c>
    </row>
    <row r="63" spans="1:20" s="170" customFormat="1" x14ac:dyDescent="0.2">
      <c r="A63" s="169"/>
      <c r="B63" s="159"/>
      <c r="E63" s="167" t="s">
        <v>715</v>
      </c>
      <c r="F63" s="168"/>
      <c r="G63" s="167" t="s">
        <v>554</v>
      </c>
      <c r="H63" s="168"/>
      <c r="I63" s="168"/>
      <c r="J63" s="200">
        <f xml:space="preserve"> IF( J62 = 0, 0, J60 - J61 )</f>
        <v>0</v>
      </c>
      <c r="K63" s="200">
        <f t="shared" ref="K63:T63" si="23" xml:space="preserve"> IF( K62 = 0, 0, K60 - K61 )</f>
        <v>0</v>
      </c>
      <c r="L63" s="200">
        <f t="shared" si="23"/>
        <v>0</v>
      </c>
      <c r="M63" s="200">
        <f t="shared" si="23"/>
        <v>0</v>
      </c>
      <c r="N63" s="200">
        <f t="shared" si="23"/>
        <v>0</v>
      </c>
      <c r="O63" s="200">
        <f t="shared" si="23"/>
        <v>0</v>
      </c>
      <c r="P63" s="200">
        <f t="shared" si="23"/>
        <v>0</v>
      </c>
      <c r="Q63" s="200">
        <f t="shared" si="23"/>
        <v>0</v>
      </c>
      <c r="R63" s="200">
        <f t="shared" si="23"/>
        <v>0</v>
      </c>
      <c r="S63" s="200">
        <f t="shared" si="23"/>
        <v>0</v>
      </c>
      <c r="T63" s="200">
        <f t="shared" si="23"/>
        <v>0</v>
      </c>
    </row>
    <row r="64" spans="1:20" s="157" customFormat="1" x14ac:dyDescent="0.2">
      <c r="A64" s="158"/>
      <c r="B64" s="159"/>
      <c r="C64" s="160"/>
    </row>
    <row r="65" spans="1:20" s="157" customFormat="1" x14ac:dyDescent="0.2">
      <c r="A65" s="158"/>
      <c r="B65" s="159"/>
      <c r="C65" s="160"/>
      <c r="E65" s="157" t="str">
        <f t="shared" ref="E65:T65" si="24" xml:space="preserve"> E$63</f>
        <v>Allowed revenue percentage movement (Nov-Nov CPIH deflated)</v>
      </c>
      <c r="F65" s="157">
        <f t="shared" si="24"/>
        <v>0</v>
      </c>
      <c r="G65" s="157" t="str">
        <f t="shared" si="24"/>
        <v>Percentage</v>
      </c>
      <c r="H65" s="157">
        <f t="shared" si="24"/>
        <v>0</v>
      </c>
      <c r="I65" s="157">
        <f t="shared" si="24"/>
        <v>0</v>
      </c>
      <c r="J65" s="97">
        <f t="shared" si="24"/>
        <v>0</v>
      </c>
      <c r="K65" s="97">
        <f t="shared" si="24"/>
        <v>0</v>
      </c>
      <c r="L65" s="97">
        <f t="shared" si="24"/>
        <v>0</v>
      </c>
      <c r="M65" s="97">
        <f t="shared" si="24"/>
        <v>0</v>
      </c>
      <c r="N65" s="97">
        <f t="shared" si="24"/>
        <v>0</v>
      </c>
      <c r="O65" s="97">
        <f t="shared" si="24"/>
        <v>0</v>
      </c>
      <c r="P65" s="97">
        <f t="shared" si="24"/>
        <v>0</v>
      </c>
      <c r="Q65" s="97">
        <f t="shared" si="24"/>
        <v>0</v>
      </c>
      <c r="R65" s="97">
        <f t="shared" si="24"/>
        <v>0</v>
      </c>
      <c r="S65" s="97">
        <f t="shared" si="24"/>
        <v>0</v>
      </c>
      <c r="T65" s="97">
        <f t="shared" si="24"/>
        <v>0</v>
      </c>
    </row>
    <row r="66" spans="1:20" s="157" customFormat="1" x14ac:dyDescent="0.2">
      <c r="A66" s="158"/>
      <c r="B66" s="159"/>
      <c r="E66" s="323" t="s">
        <v>749</v>
      </c>
      <c r="G66" s="165" t="s">
        <v>554</v>
      </c>
      <c r="J66" s="270">
        <f>IF(J58&lt;&gt;0,IF(J65&gt;=0,ROUNDUP(ROUNDDOWN(J65,5),4),ROUNDDOWN(ROUNDUP(J65,5),4)),J28)</f>
        <v>0</v>
      </c>
      <c r="K66" s="270">
        <f t="shared" ref="K66:T66" si="25">IF(K58&lt;&gt;0,IF(K65&gt;=0,ROUNDUP(ROUNDDOWN(K65,5),4),ROUNDDOWN(ROUNDUP(K65,5),4)),K28)</f>
        <v>0</v>
      </c>
      <c r="L66" s="270">
        <f t="shared" si="25"/>
        <v>0</v>
      </c>
      <c r="M66" s="270">
        <f t="shared" si="25"/>
        <v>0</v>
      </c>
      <c r="N66" s="270">
        <f t="shared" si="25"/>
        <v>0</v>
      </c>
      <c r="O66" s="270">
        <f t="shared" si="25"/>
        <v>0</v>
      </c>
      <c r="P66" s="270">
        <f t="shared" si="25"/>
        <v>0</v>
      </c>
      <c r="Q66" s="270">
        <f t="shared" si="25"/>
        <v>0</v>
      </c>
      <c r="R66" s="270">
        <f t="shared" si="25"/>
        <v>0</v>
      </c>
      <c r="S66" s="270">
        <f t="shared" si="25"/>
        <v>0</v>
      </c>
      <c r="T66" s="270">
        <f t="shared" si="25"/>
        <v>0</v>
      </c>
    </row>
    <row r="67" spans="1:20" s="170" customFormat="1" x14ac:dyDescent="0.2">
      <c r="A67" s="169"/>
      <c r="B67" s="159"/>
      <c r="E67" s="330" t="s">
        <v>749</v>
      </c>
      <c r="G67" s="171" t="s">
        <v>555</v>
      </c>
      <c r="J67" s="181">
        <f>J66*100</f>
        <v>0</v>
      </c>
      <c r="K67" s="181">
        <f t="shared" ref="K67:T67" si="26">K66*100</f>
        <v>0</v>
      </c>
      <c r="L67" s="181">
        <f t="shared" si="26"/>
        <v>0</v>
      </c>
      <c r="M67" s="181">
        <f t="shared" si="26"/>
        <v>0</v>
      </c>
      <c r="N67" s="181">
        <f t="shared" si="26"/>
        <v>0</v>
      </c>
      <c r="O67" s="181">
        <f t="shared" si="26"/>
        <v>0</v>
      </c>
      <c r="P67" s="181">
        <f t="shared" si="26"/>
        <v>0</v>
      </c>
      <c r="Q67" s="181">
        <f t="shared" si="26"/>
        <v>0</v>
      </c>
      <c r="R67" s="181">
        <f t="shared" si="26"/>
        <v>0</v>
      </c>
      <c r="S67" s="181">
        <f t="shared" si="26"/>
        <v>0</v>
      </c>
      <c r="T67" s="181">
        <f t="shared" si="26"/>
        <v>0</v>
      </c>
    </row>
    <row r="68" spans="1:20" s="170" customFormat="1" x14ac:dyDescent="0.2">
      <c r="A68" s="169"/>
      <c r="B68" s="159"/>
      <c r="E68" s="171"/>
      <c r="G68" s="171"/>
      <c r="J68" s="199"/>
      <c r="K68" s="199"/>
      <c r="L68" s="199"/>
      <c r="M68" s="199"/>
      <c r="N68" s="199"/>
      <c r="O68" s="199"/>
      <c r="P68" s="199"/>
      <c r="Q68" s="199"/>
      <c r="R68" s="199"/>
      <c r="S68" s="199"/>
      <c r="T68" s="199"/>
    </row>
    <row r="69" spans="1:20" s="212" customFormat="1" ht="13.5" x14ac:dyDescent="0.25">
      <c r="A69" s="212" t="s">
        <v>513</v>
      </c>
    </row>
  </sheetData>
  <conditionalFormatting sqref="J3:T3">
    <cfRule type="cellIs" dxfId="18" priority="1" operator="equal">
      <formula>"Post-Fcst"</formula>
    </cfRule>
    <cfRule type="cellIs" dxfId="17" priority="2" operator="equal">
      <formula>"Forecast"</formula>
    </cfRule>
    <cfRule type="cellIs" dxfId="16" priority="3" operator="equal">
      <formula>"Pre Fcst"</formula>
    </cfRule>
  </conditionalFormatting>
  <pageMargins left="0.70866141732283472" right="0.70866141732283472" top="0.74803149606299213" bottom="0.74803149606299213" header="0.31496062992125984" footer="0.31496062992125984"/>
  <pageSetup paperSize="9" scale="53"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K38"/>
  <sheetViews>
    <sheetView showGridLines="0" zoomScaleNormal="100" workbookViewId="0">
      <pane ySplit="1" topLeftCell="A2" activePane="bottomLeft" state="frozen"/>
      <selection pane="bottomLeft"/>
    </sheetView>
  </sheetViews>
  <sheetFormatPr defaultColWidth="0" defaultRowHeight="12.75" zeroHeight="1" x14ac:dyDescent="0.2"/>
  <cols>
    <col min="1" max="4" width="2.375" style="223" customWidth="1"/>
    <col min="5" max="5" width="40.875" style="223" customWidth="1"/>
    <col min="6" max="6" width="2.375" style="223" customWidth="1"/>
    <col min="7" max="7" width="32.125" style="223" customWidth="1"/>
    <col min="8" max="8" width="2.375" style="223" hidden="1" customWidth="1"/>
    <col min="9" max="9" width="37.5" style="223" hidden="1" customWidth="1"/>
    <col min="10" max="10" width="2.375" style="223" hidden="1" customWidth="1"/>
    <col min="11" max="11" width="22.125" style="223" hidden="1" customWidth="1"/>
    <col min="12" max="16384" width="9.125" style="223" hidden="1"/>
  </cols>
  <sheetData>
    <row r="1" spans="1:11" s="220" customFormat="1" ht="30" x14ac:dyDescent="0.4">
      <c r="A1" s="220" t="str">
        <f ca="1" xml:space="preserve"> RIGHT(CELL("filename", $A$1), LEN(CELL("filename", $A$1)) - SEARCH("]", CELL("filename", $A$1)))</f>
        <v>Style guide</v>
      </c>
    </row>
    <row r="2" spans="1:11" ht="9" customHeight="1" x14ac:dyDescent="0.2"/>
    <row r="3" spans="1:11" ht="15.75" x14ac:dyDescent="0.3">
      <c r="A3" s="224" t="s">
        <v>64</v>
      </c>
      <c r="I3" s="224"/>
      <c r="K3" s="224"/>
    </row>
    <row r="4" spans="1:11" ht="9" customHeight="1" x14ac:dyDescent="0.2"/>
    <row r="5" spans="1:11" ht="13.5" x14ac:dyDescent="0.25">
      <c r="B5" s="232" t="s">
        <v>65</v>
      </c>
    </row>
    <row r="6" spans="1:11" x14ac:dyDescent="0.2">
      <c r="E6" s="233" t="s">
        <v>66</v>
      </c>
      <c r="G6" s="223" t="s">
        <v>67</v>
      </c>
    </row>
    <row r="7" spans="1:11" ht="9" customHeight="1" x14ac:dyDescent="0.2"/>
    <row r="8" spans="1:11" x14ac:dyDescent="0.2">
      <c r="E8" s="234" t="s">
        <v>68</v>
      </c>
      <c r="G8" s="223" t="s">
        <v>69</v>
      </c>
    </row>
    <row r="9" spans="1:11" ht="9" customHeight="1" x14ac:dyDescent="0.2"/>
    <row r="10" spans="1:11" x14ac:dyDescent="0.2">
      <c r="E10" s="235" t="s">
        <v>70</v>
      </c>
      <c r="G10" s="223" t="s">
        <v>71</v>
      </c>
    </row>
    <row r="11" spans="1:11" ht="9" customHeight="1" x14ac:dyDescent="0.2"/>
    <row r="12" spans="1:11" x14ac:dyDescent="0.2">
      <c r="E12" s="223" t="s">
        <v>72</v>
      </c>
    </row>
    <row r="13" spans="1:11" x14ac:dyDescent="0.2">
      <c r="E13" s="223" t="s">
        <v>73</v>
      </c>
    </row>
    <row r="14" spans="1:11" ht="9" customHeight="1" x14ac:dyDescent="0.2"/>
    <row r="15" spans="1:11" x14ac:dyDescent="0.2">
      <c r="E15" s="236" t="s">
        <v>74</v>
      </c>
      <c r="G15" s="223" t="s">
        <v>75</v>
      </c>
    </row>
    <row r="16" spans="1:11" ht="9" customHeight="1" x14ac:dyDescent="0.2"/>
    <row r="17" spans="1:7" ht="13.5" x14ac:dyDescent="0.25">
      <c r="B17" s="232" t="s">
        <v>76</v>
      </c>
    </row>
    <row r="18" spans="1:7" ht="6" customHeight="1" x14ac:dyDescent="0.25">
      <c r="B18" s="232"/>
    </row>
    <row r="19" spans="1:7" x14ac:dyDescent="0.2">
      <c r="E19" s="221" t="s">
        <v>77</v>
      </c>
      <c r="G19" s="223" t="s">
        <v>78</v>
      </c>
    </row>
    <row r="20" spans="1:7" ht="9" customHeight="1" x14ac:dyDescent="0.2"/>
    <row r="21" spans="1:7" x14ac:dyDescent="0.2">
      <c r="E21" s="295" t="s">
        <v>79</v>
      </c>
      <c r="G21" s="223" t="s">
        <v>80</v>
      </c>
    </row>
    <row r="22" spans="1:7" ht="13.5" x14ac:dyDescent="0.25">
      <c r="B22" s="232" t="s">
        <v>81</v>
      </c>
    </row>
    <row r="23" spans="1:7" ht="13.5" x14ac:dyDescent="0.25">
      <c r="E23" s="213" t="s">
        <v>82</v>
      </c>
      <c r="G23" s="223" t="s">
        <v>83</v>
      </c>
    </row>
    <row r="24" spans="1:7" ht="9" customHeight="1" x14ac:dyDescent="0.2"/>
    <row r="25" spans="1:7" ht="13.5" x14ac:dyDescent="0.25">
      <c r="E25" s="212" t="s">
        <v>84</v>
      </c>
      <c r="G25" s="223" t="s">
        <v>85</v>
      </c>
    </row>
    <row r="26" spans="1:7" ht="9" customHeight="1" x14ac:dyDescent="0.2"/>
    <row r="27" spans="1:7" ht="9" customHeight="1" x14ac:dyDescent="0.2"/>
    <row r="28" spans="1:7" ht="15.75" x14ac:dyDescent="0.3">
      <c r="A28" s="224" t="s">
        <v>86</v>
      </c>
      <c r="E28" s="237"/>
    </row>
    <row r="29" spans="1:7" ht="9" customHeight="1" x14ac:dyDescent="0.2"/>
    <row r="30" spans="1:7" x14ac:dyDescent="0.2">
      <c r="E30" s="214"/>
      <c r="G30" s="223" t="s">
        <v>87</v>
      </c>
    </row>
    <row r="31" spans="1:7" ht="9" customHeight="1" x14ac:dyDescent="0.2"/>
    <row r="32" spans="1:7" x14ac:dyDescent="0.2">
      <c r="E32" s="222"/>
      <c r="G32" s="223" t="s">
        <v>88</v>
      </c>
    </row>
    <row r="33" spans="1:7" ht="9" customHeight="1" x14ac:dyDescent="0.2"/>
    <row r="34" spans="1:7" x14ac:dyDescent="0.2">
      <c r="E34" s="215"/>
      <c r="G34" s="223" t="s">
        <v>89</v>
      </c>
    </row>
    <row r="35" spans="1:7" ht="9" customHeight="1" x14ac:dyDescent="0.2"/>
    <row r="36" spans="1:7" x14ac:dyDescent="0.2">
      <c r="E36" s="216"/>
      <c r="G36" s="223" t="s">
        <v>90</v>
      </c>
    </row>
    <row r="37" spans="1:7" ht="9" customHeight="1" x14ac:dyDescent="0.2"/>
    <row r="38" spans="1:7" s="212" customFormat="1" ht="13.5" x14ac:dyDescent="0.25">
      <c r="A38" s="212" t="s">
        <v>63</v>
      </c>
    </row>
  </sheetData>
  <pageMargins left="0.7" right="0.7" top="0.75" bottom="0.75" header="0.3" footer="0.3"/>
  <pageSetup paperSize="9" scale="69" fitToHeight="0" orientation="landscape"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theme="7"/>
    <outlinePr summaryBelow="0" summaryRight="0"/>
    <pageSetUpPr fitToPage="1"/>
  </sheetPr>
  <dimension ref="A1:T58"/>
  <sheetViews>
    <sheetView showGridLines="0" zoomScaleNormal="100" workbookViewId="0">
      <pane xSplit="9" ySplit="5" topLeftCell="M6" activePane="bottomRight" state="frozen"/>
      <selection pane="topRight"/>
      <selection pane="bottomLeft"/>
      <selection pane="bottomRight"/>
    </sheetView>
  </sheetViews>
  <sheetFormatPr defaultColWidth="0" defaultRowHeight="12.75" zeroHeight="1" x14ac:dyDescent="0.2"/>
  <cols>
    <col min="1" max="1" width="1.625" style="21" customWidth="1"/>
    <col min="2" max="2" width="1.625" style="98" customWidth="1"/>
    <col min="3" max="3" width="1.625" style="99" customWidth="1"/>
    <col min="4" max="4" width="1.625" style="149" customWidth="1"/>
    <col min="5" max="5" width="54.875" style="90" customWidth="1"/>
    <col min="6" max="6" width="15.625" style="90" customWidth="1"/>
    <col min="7" max="7" width="28.625" style="90" bestFit="1" customWidth="1"/>
    <col min="8" max="8" width="15.625" style="31" customWidth="1"/>
    <col min="9" max="9" width="2.625" style="31" customWidth="1"/>
    <col min="10" max="20" width="11.625" style="31" customWidth="1"/>
    <col min="21" max="16384" width="11.625" style="31" hidden="1"/>
  </cols>
  <sheetData>
    <row r="1" spans="1:20" s="105" customFormat="1" ht="44.25" x14ac:dyDescent="0.2">
      <c r="A1" s="135" t="str">
        <f ca="1" xml:space="preserve"> RIGHT(CELL("filename", $A$1), LEN(CELL("filename", $A$1)) - SEARCH("]", CELL("filename", $A$1)))</f>
        <v>Outputs</v>
      </c>
      <c r="B1" s="146"/>
      <c r="C1" s="147"/>
      <c r="D1" s="148"/>
      <c r="E1" s="133"/>
      <c r="F1" s="133"/>
      <c r="G1" s="133"/>
      <c r="H1" s="416" t="str">
        <f>InpActive!F9</f>
        <v>Bristol Water</v>
      </c>
      <c r="I1" s="104"/>
      <c r="J1" s="104"/>
      <c r="K1" s="104"/>
      <c r="L1" s="104"/>
      <c r="M1" s="104"/>
      <c r="N1" s="104"/>
      <c r="O1" s="104"/>
      <c r="P1" s="104"/>
      <c r="Q1" s="104"/>
      <c r="R1" s="104"/>
      <c r="S1" s="104"/>
      <c r="T1" s="104"/>
    </row>
    <row r="2" spans="1:20" s="15" customFormat="1" x14ac:dyDescent="0.2">
      <c r="A2" s="138"/>
      <c r="B2" s="139"/>
      <c r="C2" s="140"/>
      <c r="D2" s="141"/>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20" customFormat="1" x14ac:dyDescent="0.2">
      <c r="A3" s="134"/>
      <c r="B3" s="139"/>
      <c r="C3" s="140"/>
      <c r="D3" s="141"/>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1" customFormat="1" x14ac:dyDescent="0.2">
      <c r="A4" s="134"/>
      <c r="B4" s="139"/>
      <c r="C4" s="140"/>
      <c r="D4" s="141"/>
      <c r="E4" s="123" t="str">
        <f>Time!E$85</f>
        <v>Financial Year Ending</v>
      </c>
      <c r="F4" s="123"/>
      <c r="G4" s="123"/>
      <c r="H4" s="119"/>
      <c r="I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30" customFormat="1" x14ac:dyDescent="0.2">
      <c r="A5" s="134"/>
      <c r="B5" s="139"/>
      <c r="C5" s="140"/>
      <c r="D5" s="141"/>
      <c r="E5" s="123" t="str">
        <f>Time!E$10</f>
        <v>Model column counter</v>
      </c>
      <c r="F5" s="134" t="s">
        <v>514</v>
      </c>
      <c r="G5" s="134" t="s">
        <v>133</v>
      </c>
      <c r="H5" s="20" t="s">
        <v>515</v>
      </c>
      <c r="I5" s="25"/>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30" customFormat="1" x14ac:dyDescent="0.2">
      <c r="A6" s="134"/>
      <c r="B6" s="139"/>
      <c r="C6" s="140"/>
      <c r="D6" s="141"/>
      <c r="E6" s="123"/>
      <c r="F6" s="134"/>
      <c r="G6" s="134"/>
      <c r="H6" s="20"/>
      <c r="I6" s="25"/>
      <c r="J6" s="25"/>
      <c r="K6" s="25"/>
      <c r="L6" s="25"/>
      <c r="M6" s="25"/>
      <c r="N6" s="25"/>
      <c r="O6" s="25"/>
      <c r="P6" s="25"/>
      <c r="Q6" s="25"/>
      <c r="R6" s="25"/>
      <c r="S6" s="25"/>
      <c r="T6" s="25"/>
    </row>
    <row r="7" spans="1:20" s="213" customFormat="1" ht="13.5" x14ac:dyDescent="0.25">
      <c r="A7" s="213" t="s">
        <v>750</v>
      </c>
    </row>
    <row r="8" spans="1:20" x14ac:dyDescent="0.2"/>
    <row r="9" spans="1:20" x14ac:dyDescent="0.2">
      <c r="C9" s="99" t="s">
        <v>751</v>
      </c>
    </row>
    <row r="10" spans="1:20" x14ac:dyDescent="0.2">
      <c r="E10" s="335" t="str">
        <f xml:space="preserve"> 'Water resources'!E$67</f>
        <v>Revised K - water resources</v>
      </c>
      <c r="F10" s="304">
        <f xml:space="preserve"> 'Water resources'!F$67</f>
        <v>0</v>
      </c>
      <c r="G10" s="335" t="str">
        <f xml:space="preserve"> 'Water resources'!G$67</f>
        <v>Number</v>
      </c>
      <c r="H10" s="304">
        <f xml:space="preserve"> 'Water resources'!H$67</f>
        <v>0</v>
      </c>
      <c r="I10" s="304">
        <f xml:space="preserve"> 'Water resources'!I$67</f>
        <v>0</v>
      </c>
      <c r="J10" s="304">
        <f xml:space="preserve"> 'Water resources'!J$67</f>
        <v>0</v>
      </c>
      <c r="K10" s="304">
        <f xml:space="preserve"> 'Water resources'!K$67</f>
        <v>0</v>
      </c>
      <c r="L10" s="304">
        <f xml:space="preserve"> 'Water resources'!L$67</f>
        <v>0</v>
      </c>
      <c r="M10" s="304">
        <f xml:space="preserve"> 'Water resources'!M$67</f>
        <v>0</v>
      </c>
      <c r="N10" s="304">
        <f xml:space="preserve"> 'Water resources'!N$67</f>
        <v>0</v>
      </c>
      <c r="O10" s="304">
        <f xml:space="preserve"> 'Water resources'!O$67</f>
        <v>0</v>
      </c>
      <c r="P10" s="345">
        <f xml:space="preserve"> 'Water resources'!P$67</f>
        <v>0.56999999999999995</v>
      </c>
      <c r="Q10" s="345">
        <f xml:space="preserve"> 'Water resources'!Q$67</f>
        <v>10.77</v>
      </c>
      <c r="R10" s="345">
        <f xml:space="preserve"> 'Water resources'!R$67</f>
        <v>8.2100000000000009</v>
      </c>
      <c r="S10" s="345">
        <f xml:space="preserve"> 'Water resources'!S$67</f>
        <v>9.92</v>
      </c>
      <c r="T10" s="304">
        <f xml:space="preserve"> 'Water resources'!T$67</f>
        <v>0.16</v>
      </c>
    </row>
    <row r="11" spans="1:20" x14ac:dyDescent="0.2">
      <c r="C11" s="150"/>
      <c r="E11" s="210" t="str">
        <f xml:space="preserve"> 'Water network plus'!E$67</f>
        <v>Revised K - water network plus</v>
      </c>
      <c r="F11" s="163">
        <f xml:space="preserve"> 'Water network plus'!F$67</f>
        <v>0</v>
      </c>
      <c r="G11" s="210" t="str">
        <f xml:space="preserve"> 'Water network plus'!G$67</f>
        <v>Number</v>
      </c>
      <c r="H11" s="163">
        <f xml:space="preserve"> 'Water network plus'!H$67</f>
        <v>0</v>
      </c>
      <c r="I11" s="163">
        <f xml:space="preserve"> 'Water network plus'!I$67</f>
        <v>0</v>
      </c>
      <c r="J11" s="163">
        <f xml:space="preserve"> 'Water network plus'!J$67</f>
        <v>0</v>
      </c>
      <c r="K11" s="163">
        <f xml:space="preserve"> 'Water network plus'!K$67</f>
        <v>0</v>
      </c>
      <c r="L11" s="163">
        <f xml:space="preserve"> 'Water network plus'!L$67</f>
        <v>0</v>
      </c>
      <c r="M11" s="163">
        <f xml:space="preserve"> 'Water network plus'!M$67</f>
        <v>0</v>
      </c>
      <c r="N11" s="163">
        <f xml:space="preserve"> 'Water network plus'!N$67</f>
        <v>0</v>
      </c>
      <c r="O11" s="163">
        <f xml:space="preserve"> 'Water network plus'!O$67</f>
        <v>0</v>
      </c>
      <c r="P11" s="240">
        <f xml:space="preserve"> 'Water network plus'!P$67</f>
        <v>2.2400000000000002</v>
      </c>
      <c r="Q11" s="240">
        <f xml:space="preserve"> 'Water network plus'!Q$67</f>
        <v>1.31</v>
      </c>
      <c r="R11" s="240">
        <f xml:space="preserve"> 'Water network plus'!R$67</f>
        <v>6.01</v>
      </c>
      <c r="S11" s="240">
        <f xml:space="preserve"> 'Water network plus'!S$67</f>
        <v>-1.01</v>
      </c>
      <c r="T11" s="163">
        <f xml:space="preserve"> 'Water network plus'!T$67</f>
        <v>-2.76</v>
      </c>
    </row>
    <row r="12" spans="1:20" x14ac:dyDescent="0.2">
      <c r="C12" s="150"/>
      <c r="E12" s="210" t="str">
        <f xml:space="preserve"> 'Wastewater network plus'!E$67</f>
        <v>Revised K - wastewater network plus</v>
      </c>
      <c r="F12" s="163">
        <f xml:space="preserve"> 'Wastewater network plus'!F$67</f>
        <v>0</v>
      </c>
      <c r="G12" s="210" t="str">
        <f xml:space="preserve"> 'Wastewater network plus'!G$67</f>
        <v>Number</v>
      </c>
      <c r="H12" s="163">
        <f xml:space="preserve"> 'Wastewater network plus'!H$67</f>
        <v>0</v>
      </c>
      <c r="I12" s="163">
        <f xml:space="preserve"> 'Wastewater network plus'!I$67</f>
        <v>0</v>
      </c>
      <c r="J12" s="163">
        <f xml:space="preserve"> 'Wastewater network plus'!J$67</f>
        <v>0</v>
      </c>
      <c r="K12" s="163">
        <f xml:space="preserve"> 'Wastewater network plus'!K$67</f>
        <v>0</v>
      </c>
      <c r="L12" s="163">
        <f xml:space="preserve"> 'Wastewater network plus'!L$67</f>
        <v>0</v>
      </c>
      <c r="M12" s="163">
        <f xml:space="preserve"> 'Wastewater network plus'!M$67</f>
        <v>0</v>
      </c>
      <c r="N12" s="163">
        <f xml:space="preserve"> 'Wastewater network plus'!N$67</f>
        <v>0</v>
      </c>
      <c r="O12" s="163">
        <f xml:space="preserve"> 'Wastewater network plus'!O$67</f>
        <v>0</v>
      </c>
      <c r="P12" s="240">
        <f xml:space="preserve"> 'Wastewater network plus'!P$67</f>
        <v>0</v>
      </c>
      <c r="Q12" s="240">
        <f xml:space="preserve"> 'Wastewater network plus'!Q$67</f>
        <v>0</v>
      </c>
      <c r="R12" s="240">
        <f xml:space="preserve"> 'Wastewater network plus'!R$67</f>
        <v>0</v>
      </c>
      <c r="S12" s="240">
        <f xml:space="preserve"> 'Wastewater network plus'!S$67</f>
        <v>0</v>
      </c>
      <c r="T12" s="163">
        <f xml:space="preserve"> 'Wastewater network plus'!T$67</f>
        <v>0</v>
      </c>
    </row>
    <row r="13" spans="1:20" x14ac:dyDescent="0.2">
      <c r="C13" s="150"/>
      <c r="D13" s="151"/>
      <c r="E13" s="210" t="str">
        <f xml:space="preserve"> 'Dummy control'!E$67</f>
        <v>Revised K - dummy control</v>
      </c>
      <c r="F13" s="163">
        <f xml:space="preserve"> 'Dummy control'!F$67</f>
        <v>0</v>
      </c>
      <c r="G13" s="210" t="str">
        <f xml:space="preserve"> 'Dummy control'!G$67</f>
        <v>Number</v>
      </c>
      <c r="H13" s="163">
        <f xml:space="preserve"> 'Dummy control'!H$67</f>
        <v>0</v>
      </c>
      <c r="I13" s="163">
        <f xml:space="preserve"> 'Dummy control'!I$67</f>
        <v>0</v>
      </c>
      <c r="J13" s="163">
        <f xml:space="preserve"> 'Dummy control'!J$67</f>
        <v>0</v>
      </c>
      <c r="K13" s="163">
        <f xml:space="preserve"> 'Dummy control'!K$67</f>
        <v>0</v>
      </c>
      <c r="L13" s="163">
        <f xml:space="preserve"> 'Dummy control'!L$67</f>
        <v>0</v>
      </c>
      <c r="M13" s="163">
        <f xml:space="preserve"> 'Dummy control'!M$67</f>
        <v>0</v>
      </c>
      <c r="N13" s="163">
        <f xml:space="preserve"> 'Dummy control'!N$67</f>
        <v>0</v>
      </c>
      <c r="O13" s="163">
        <f xml:space="preserve"> 'Dummy control'!O$67</f>
        <v>0</v>
      </c>
      <c r="P13" s="240">
        <f xml:space="preserve"> 'Dummy control'!P$67</f>
        <v>0</v>
      </c>
      <c r="Q13" s="240">
        <f xml:space="preserve"> 'Dummy control'!Q$67</f>
        <v>0</v>
      </c>
      <c r="R13" s="240">
        <f xml:space="preserve"> 'Dummy control'!R$67</f>
        <v>0</v>
      </c>
      <c r="S13" s="382">
        <f xml:space="preserve"> 'Dummy control'!S$67</f>
        <v>0</v>
      </c>
      <c r="T13" s="163">
        <f xml:space="preserve"> 'Dummy control'!T$67</f>
        <v>0</v>
      </c>
    </row>
    <row r="14" spans="1:20" x14ac:dyDescent="0.2">
      <c r="C14" s="150"/>
      <c r="D14" s="151"/>
      <c r="F14" s="163"/>
      <c r="H14" s="163"/>
      <c r="I14" s="163"/>
      <c r="P14" s="241"/>
      <c r="Q14" s="241"/>
      <c r="R14" s="241"/>
      <c r="S14" s="241"/>
    </row>
    <row r="15" spans="1:20" x14ac:dyDescent="0.2">
      <c r="C15" s="99" t="s">
        <v>126</v>
      </c>
      <c r="D15" s="151"/>
      <c r="F15" s="163"/>
      <c r="H15" s="163"/>
      <c r="I15" s="163"/>
      <c r="P15" s="241"/>
      <c r="Q15" s="241"/>
      <c r="R15" s="241"/>
      <c r="S15" s="241"/>
    </row>
    <row r="16" spans="1:20" x14ac:dyDescent="0.2">
      <c r="C16" s="150"/>
      <c r="E16" s="335" t="str">
        <f xml:space="preserve"> 'Bioresources (sludge)'!E$49</f>
        <v>Revised unadjusted revenue (URt)</v>
      </c>
      <c r="F16" s="304">
        <f xml:space="preserve"> 'Bioresources (sludge)'!F$49</f>
        <v>0</v>
      </c>
      <c r="G16" s="335" t="str">
        <f xml:space="preserve"> 'Bioresources (sludge)'!G$49</f>
        <v>£m (2017-18 FYA CPIH prices)</v>
      </c>
      <c r="H16" s="304">
        <f xml:space="preserve"> 'Bioresources (sludge)'!H$49</f>
        <v>0</v>
      </c>
      <c r="I16" s="304">
        <f xml:space="preserve"> 'Bioresources (sludge)'!I$49</f>
        <v>0</v>
      </c>
      <c r="J16" s="336">
        <f xml:space="preserve"> 'Bioresources (sludge)'!J$49</f>
        <v>0</v>
      </c>
      <c r="K16" s="336">
        <f xml:space="preserve"> 'Bioresources (sludge)'!K$49</f>
        <v>0</v>
      </c>
      <c r="L16" s="336">
        <f xml:space="preserve"> 'Bioresources (sludge)'!L$49</f>
        <v>0</v>
      </c>
      <c r="M16" s="336">
        <f xml:space="preserve"> 'Bioresources (sludge)'!M$49</f>
        <v>0</v>
      </c>
      <c r="N16" s="336">
        <f xml:space="preserve"> 'Bioresources (sludge)'!N$49</f>
        <v>0</v>
      </c>
      <c r="O16" s="336">
        <f xml:space="preserve"> 'Bioresources (sludge)'!O$49</f>
        <v>0</v>
      </c>
      <c r="P16" s="311">
        <f xml:space="preserve"> 'Bioresources (sludge)'!P$49</f>
        <v>0</v>
      </c>
      <c r="Q16" s="311">
        <f xml:space="preserve"> 'Bioresources (sludge)'!Q$49</f>
        <v>0</v>
      </c>
      <c r="R16" s="311">
        <f xml:space="preserve"> 'Bioresources (sludge)'!R$49</f>
        <v>0</v>
      </c>
      <c r="S16" s="311">
        <f xml:space="preserve"> 'Bioresources (sludge)'!S$49</f>
        <v>0</v>
      </c>
      <c r="T16" s="336">
        <f xml:space="preserve"> 'Bioresources (sludge)'!T$49</f>
        <v>0</v>
      </c>
    </row>
    <row r="17" spans="1:20" x14ac:dyDescent="0.2">
      <c r="C17" s="150"/>
      <c r="F17" s="163"/>
      <c r="H17" s="163"/>
      <c r="I17" s="163"/>
      <c r="P17" s="241"/>
      <c r="Q17" s="241"/>
      <c r="R17" s="241"/>
      <c r="S17" s="241"/>
    </row>
    <row r="18" spans="1:20" x14ac:dyDescent="0.2">
      <c r="C18" s="150" t="s">
        <v>122</v>
      </c>
      <c r="F18" s="163"/>
      <c r="H18" s="163"/>
      <c r="I18" s="163"/>
      <c r="P18" s="241"/>
      <c r="Q18" s="241"/>
      <c r="R18" s="241"/>
      <c r="S18" s="241"/>
    </row>
    <row r="19" spans="1:20" x14ac:dyDescent="0.2">
      <c r="C19" s="150"/>
      <c r="E19" s="163" t="str">
        <f xml:space="preserve"> 'Residential retail'!E$44</f>
        <v>Revised total revenue (TRt)</v>
      </c>
      <c r="F19" s="163">
        <f xml:space="preserve"> 'Residential retail'!F$44</f>
        <v>0</v>
      </c>
      <c r="G19" s="163" t="str">
        <f xml:space="preserve"> 'Residential retail'!G$44</f>
        <v>£m (nominal)</v>
      </c>
      <c r="H19" s="163">
        <f xml:space="preserve"> 'Residential retail'!H$44</f>
        <v>0</v>
      </c>
      <c r="I19" s="163">
        <f xml:space="preserve"> 'Residential retail'!I$44</f>
        <v>0</v>
      </c>
      <c r="J19" s="228">
        <f xml:space="preserve"> 'Residential retail'!J$44</f>
        <v>0</v>
      </c>
      <c r="K19" s="228">
        <f xml:space="preserve"> 'Residential retail'!K$44</f>
        <v>0</v>
      </c>
      <c r="L19" s="228">
        <f xml:space="preserve"> 'Residential retail'!L$44</f>
        <v>0</v>
      </c>
      <c r="M19" s="228">
        <f xml:space="preserve"> 'Residential retail'!M$44</f>
        <v>0</v>
      </c>
      <c r="N19" s="228">
        <f xml:space="preserve"> 'Residential retail'!N$44</f>
        <v>0</v>
      </c>
      <c r="O19" s="228">
        <f xml:space="preserve"> 'Residential retail'!O$44</f>
        <v>0</v>
      </c>
      <c r="P19" s="240">
        <f xml:space="preserve"> 'Residential retail'!P$44</f>
        <v>11.122</v>
      </c>
      <c r="Q19" s="240">
        <f xml:space="preserve"> 'Residential retail'!Q$44</f>
        <v>11.618</v>
      </c>
      <c r="R19" s="240">
        <f xml:space="preserve"> 'Residential retail'!R$44</f>
        <v>12.156000000000001</v>
      </c>
      <c r="S19" s="240">
        <f xml:space="preserve"> 'Residential retail'!S$44</f>
        <v>12.151</v>
      </c>
      <c r="T19" s="228">
        <f xml:space="preserve"> 'Residential retail'!T$44</f>
        <v>0.5735160136248314</v>
      </c>
    </row>
    <row r="20" spans="1:20" x14ac:dyDescent="0.2">
      <c r="C20" s="150"/>
      <c r="F20" s="163"/>
      <c r="H20" s="163"/>
      <c r="I20" s="163"/>
    </row>
    <row r="21" spans="1:20" x14ac:dyDescent="0.2">
      <c r="C21" s="150" t="s">
        <v>124</v>
      </c>
      <c r="F21" s="163"/>
      <c r="H21" s="163"/>
      <c r="I21" s="163"/>
      <c r="J21" s="106"/>
      <c r="K21" s="106"/>
      <c r="L21" s="106"/>
      <c r="M21" s="106"/>
      <c r="N21" s="106"/>
      <c r="O21" s="106"/>
      <c r="P21" s="106"/>
      <c r="Q21" s="106"/>
      <c r="R21" s="106"/>
      <c r="S21" s="106"/>
      <c r="T21" s="106"/>
    </row>
    <row r="22" spans="1:20" x14ac:dyDescent="0.2">
      <c r="C22" s="90"/>
      <c r="E22" s="210" t="str">
        <f xml:space="preserve"> 'Business retail'!E$93</f>
        <v>Customer type 1 - revised allowed average retail cost component (rct)</v>
      </c>
      <c r="F22" s="163">
        <f xml:space="preserve"> 'Business retail'!F$93</f>
        <v>0</v>
      </c>
      <c r="G22" s="210" t="str">
        <f xml:space="preserve"> 'Business retail'!G$93</f>
        <v>£ (nominal)</v>
      </c>
      <c r="H22" s="163">
        <f xml:space="preserve"> 'Business retail'!H$93</f>
        <v>0</v>
      </c>
      <c r="I22" s="163">
        <f xml:space="preserve"> 'Business retail'!I$93</f>
        <v>0</v>
      </c>
      <c r="J22" s="211">
        <f xml:space="preserve"> 'Business retail'!J$93</f>
        <v>0</v>
      </c>
      <c r="K22" s="211">
        <f xml:space="preserve"> 'Business retail'!K$93</f>
        <v>0</v>
      </c>
      <c r="L22" s="211">
        <f xml:space="preserve"> 'Business retail'!L$93</f>
        <v>0</v>
      </c>
      <c r="M22" s="211">
        <f xml:space="preserve"> 'Business retail'!M$93</f>
        <v>0</v>
      </c>
      <c r="N22" s="211">
        <f xml:space="preserve"> 'Business retail'!N$93</f>
        <v>0</v>
      </c>
      <c r="O22" s="211">
        <f xml:space="preserve"> 'Business retail'!O$93</f>
        <v>0</v>
      </c>
      <c r="P22" s="211">
        <f xml:space="preserve"> 'Business retail'!P$93</f>
        <v>0</v>
      </c>
      <c r="Q22" s="211">
        <f xml:space="preserve"> 'Business retail'!Q$93</f>
        <v>0</v>
      </c>
      <c r="R22" s="211">
        <f xml:space="preserve"> 'Business retail'!R$93</f>
        <v>0</v>
      </c>
      <c r="S22" s="211">
        <f xml:space="preserve"> 'Business retail'!S$93</f>
        <v>0</v>
      </c>
      <c r="T22" s="211">
        <f xml:space="preserve"> 'Business retail'!T$93</f>
        <v>0</v>
      </c>
    </row>
    <row r="23" spans="1:20" x14ac:dyDescent="0.2">
      <c r="C23" s="90"/>
      <c r="E23" s="210" t="str">
        <f xml:space="preserve"> 'Business retail'!E$94</f>
        <v>Customer type 2 - revised allowed average retail cost component (rct)</v>
      </c>
      <c r="F23" s="163">
        <f xml:space="preserve"> 'Business retail'!F$94</f>
        <v>0</v>
      </c>
      <c r="G23" s="210" t="str">
        <f xml:space="preserve"> 'Business retail'!G$94</f>
        <v>£ (nominal)</v>
      </c>
      <c r="H23" s="163">
        <f xml:space="preserve"> 'Business retail'!H$94</f>
        <v>0</v>
      </c>
      <c r="I23" s="163">
        <f xml:space="preserve"> 'Business retail'!I$94</f>
        <v>0</v>
      </c>
      <c r="J23" s="211">
        <f xml:space="preserve"> 'Business retail'!J$94</f>
        <v>0</v>
      </c>
      <c r="K23" s="211">
        <f xml:space="preserve"> 'Business retail'!K$94</f>
        <v>0</v>
      </c>
      <c r="L23" s="211">
        <f xml:space="preserve"> 'Business retail'!L$94</f>
        <v>0</v>
      </c>
      <c r="M23" s="211">
        <f xml:space="preserve"> 'Business retail'!M$94</f>
        <v>0</v>
      </c>
      <c r="N23" s="211">
        <f xml:space="preserve"> 'Business retail'!N$94</f>
        <v>0</v>
      </c>
      <c r="O23" s="211">
        <f xml:space="preserve"> 'Business retail'!O$94</f>
        <v>0</v>
      </c>
      <c r="P23" s="211">
        <f xml:space="preserve"> 'Business retail'!P$94</f>
        <v>0</v>
      </c>
      <c r="Q23" s="211">
        <f xml:space="preserve"> 'Business retail'!Q$94</f>
        <v>0</v>
      </c>
      <c r="R23" s="211">
        <f xml:space="preserve"> 'Business retail'!R$94</f>
        <v>0</v>
      </c>
      <c r="S23" s="211">
        <f xml:space="preserve"> 'Business retail'!S$94</f>
        <v>0</v>
      </c>
      <c r="T23" s="211">
        <f xml:space="preserve"> 'Business retail'!T$94</f>
        <v>0</v>
      </c>
    </row>
    <row r="24" spans="1:20" x14ac:dyDescent="0.2">
      <c r="C24" s="90"/>
      <c r="E24" s="210" t="str">
        <f xml:space="preserve"> 'Business retail'!E$95</f>
        <v>Customer type 3 - revised allowed average retail cost component (rct)</v>
      </c>
      <c r="F24" s="163">
        <f xml:space="preserve"> 'Business retail'!F$95</f>
        <v>0</v>
      </c>
      <c r="G24" s="210" t="str">
        <f xml:space="preserve"> 'Business retail'!G$95</f>
        <v>£ (nominal)</v>
      </c>
      <c r="H24" s="163">
        <f xml:space="preserve"> 'Business retail'!H$95</f>
        <v>0</v>
      </c>
      <c r="I24" s="163">
        <f xml:space="preserve"> 'Business retail'!I$95</f>
        <v>0</v>
      </c>
      <c r="J24" s="211">
        <f xml:space="preserve"> 'Business retail'!J$95</f>
        <v>0</v>
      </c>
      <c r="K24" s="211">
        <f xml:space="preserve"> 'Business retail'!K$95</f>
        <v>0</v>
      </c>
      <c r="L24" s="211">
        <f xml:space="preserve"> 'Business retail'!L$95</f>
        <v>0</v>
      </c>
      <c r="M24" s="211">
        <f xml:space="preserve"> 'Business retail'!M$95</f>
        <v>0</v>
      </c>
      <c r="N24" s="211">
        <f xml:space="preserve"> 'Business retail'!N$95</f>
        <v>0</v>
      </c>
      <c r="O24" s="211">
        <f xml:space="preserve"> 'Business retail'!O$95</f>
        <v>0</v>
      </c>
      <c r="P24" s="211">
        <f xml:space="preserve"> 'Business retail'!P$95</f>
        <v>0</v>
      </c>
      <c r="Q24" s="211">
        <f xml:space="preserve"> 'Business retail'!Q$95</f>
        <v>0</v>
      </c>
      <c r="R24" s="211">
        <f xml:space="preserve"> 'Business retail'!R$95</f>
        <v>0</v>
      </c>
      <c r="S24" s="211">
        <f xml:space="preserve"> 'Business retail'!S$95</f>
        <v>0</v>
      </c>
      <c r="T24" s="211">
        <f xml:space="preserve"> 'Business retail'!T$95</f>
        <v>0</v>
      </c>
    </row>
    <row r="25" spans="1:20" x14ac:dyDescent="0.2">
      <c r="C25" s="90"/>
      <c r="E25" s="210" t="str">
        <f xml:space="preserve"> 'Business retail'!E$96</f>
        <v>Customer type 4 - revised allowed average retail cost component (rct)</v>
      </c>
      <c r="F25" s="163">
        <f xml:space="preserve"> 'Business retail'!F$96</f>
        <v>0</v>
      </c>
      <c r="G25" s="210" t="str">
        <f xml:space="preserve"> 'Business retail'!G$96</f>
        <v>£ (nominal)</v>
      </c>
      <c r="H25" s="163">
        <f xml:space="preserve"> 'Business retail'!H$96</f>
        <v>0</v>
      </c>
      <c r="I25" s="163">
        <f xml:space="preserve"> 'Business retail'!I$96</f>
        <v>0</v>
      </c>
      <c r="J25" s="211">
        <f xml:space="preserve"> 'Business retail'!J$96</f>
        <v>0</v>
      </c>
      <c r="K25" s="211">
        <f xml:space="preserve"> 'Business retail'!K$96</f>
        <v>0</v>
      </c>
      <c r="L25" s="211">
        <f xml:space="preserve"> 'Business retail'!L$96</f>
        <v>0</v>
      </c>
      <c r="M25" s="211">
        <f xml:space="preserve"> 'Business retail'!M$96</f>
        <v>0</v>
      </c>
      <c r="N25" s="211">
        <f xml:space="preserve"> 'Business retail'!N$96</f>
        <v>0</v>
      </c>
      <c r="O25" s="211">
        <f xml:space="preserve"> 'Business retail'!O$96</f>
        <v>0</v>
      </c>
      <c r="P25" s="211">
        <f xml:space="preserve"> 'Business retail'!P$96</f>
        <v>0</v>
      </c>
      <c r="Q25" s="211">
        <f xml:space="preserve"> 'Business retail'!Q$96</f>
        <v>0</v>
      </c>
      <c r="R25" s="211">
        <f xml:space="preserve"> 'Business retail'!R$96</f>
        <v>0</v>
      </c>
      <c r="S25" s="211">
        <f xml:space="preserve"> 'Business retail'!S$96</f>
        <v>0</v>
      </c>
      <c r="T25" s="211">
        <f xml:space="preserve"> 'Business retail'!T$96</f>
        <v>0</v>
      </c>
    </row>
    <row r="26" spans="1:20" x14ac:dyDescent="0.2">
      <c r="C26" s="90"/>
      <c r="E26" s="210" t="str">
        <f xml:space="preserve"> 'Business retail'!E$97</f>
        <v>Customer type 5 - revised allowed average retail cost component (rct)</v>
      </c>
      <c r="F26" s="163">
        <f xml:space="preserve"> 'Business retail'!F$97</f>
        <v>0</v>
      </c>
      <c r="G26" s="210" t="str">
        <f xml:space="preserve"> 'Business retail'!G$97</f>
        <v>£ (nominal)</v>
      </c>
      <c r="H26" s="163">
        <f xml:space="preserve"> 'Business retail'!H$97</f>
        <v>0</v>
      </c>
      <c r="I26" s="163">
        <f xml:space="preserve"> 'Business retail'!I$97</f>
        <v>0</v>
      </c>
      <c r="J26" s="211">
        <f xml:space="preserve"> 'Business retail'!J$97</f>
        <v>0</v>
      </c>
      <c r="K26" s="211">
        <f xml:space="preserve"> 'Business retail'!K$97</f>
        <v>0</v>
      </c>
      <c r="L26" s="211">
        <f xml:space="preserve"> 'Business retail'!L$97</f>
        <v>0</v>
      </c>
      <c r="M26" s="211">
        <f xml:space="preserve"> 'Business retail'!M$97</f>
        <v>0</v>
      </c>
      <c r="N26" s="211">
        <f xml:space="preserve"> 'Business retail'!N$97</f>
        <v>0</v>
      </c>
      <c r="O26" s="211">
        <f xml:space="preserve"> 'Business retail'!O$97</f>
        <v>0</v>
      </c>
      <c r="P26" s="211">
        <f xml:space="preserve"> 'Business retail'!P$97</f>
        <v>0</v>
      </c>
      <c r="Q26" s="211">
        <f xml:space="preserve"> 'Business retail'!Q$97</f>
        <v>0</v>
      </c>
      <c r="R26" s="211">
        <f xml:space="preserve"> 'Business retail'!R$97</f>
        <v>0</v>
      </c>
      <c r="S26" s="211">
        <f xml:space="preserve"> 'Business retail'!S$97</f>
        <v>0</v>
      </c>
      <c r="T26" s="211">
        <f xml:space="preserve"> 'Business retail'!T$97</f>
        <v>0</v>
      </c>
    </row>
    <row r="27" spans="1:20" x14ac:dyDescent="0.2">
      <c r="C27" s="90"/>
      <c r="E27" s="210" t="str">
        <f xml:space="preserve"> 'Business retail'!E$98</f>
        <v>Customer type 6 - revised allowed average retail cost component (rct)</v>
      </c>
      <c r="F27" s="163">
        <f xml:space="preserve"> 'Business retail'!F$98</f>
        <v>0</v>
      </c>
      <c r="G27" s="210" t="str">
        <f xml:space="preserve"> 'Business retail'!G$98</f>
        <v>£ (nominal)</v>
      </c>
      <c r="H27" s="163">
        <f xml:space="preserve"> 'Business retail'!H$98</f>
        <v>0</v>
      </c>
      <c r="I27" s="163">
        <f xml:space="preserve"> 'Business retail'!I$98</f>
        <v>0</v>
      </c>
      <c r="J27" s="211">
        <f xml:space="preserve"> 'Business retail'!J$98</f>
        <v>0</v>
      </c>
      <c r="K27" s="381">
        <f xml:space="preserve"> 'Business retail'!K$98</f>
        <v>0</v>
      </c>
      <c r="L27" s="211">
        <f xml:space="preserve"> 'Business retail'!L$98</f>
        <v>0</v>
      </c>
      <c r="M27" s="211">
        <f xml:space="preserve"> 'Business retail'!M$98</f>
        <v>0</v>
      </c>
      <c r="N27" s="211">
        <f xml:space="preserve"> 'Business retail'!N$98</f>
        <v>0</v>
      </c>
      <c r="O27" s="381">
        <f xml:space="preserve"> 'Business retail'!O$98</f>
        <v>0</v>
      </c>
      <c r="P27" s="211">
        <f xml:space="preserve"> 'Business retail'!P$98</f>
        <v>0</v>
      </c>
      <c r="Q27" s="211">
        <f xml:space="preserve"> 'Business retail'!Q$98</f>
        <v>0</v>
      </c>
      <c r="R27" s="211">
        <f xml:space="preserve"> 'Business retail'!R$98</f>
        <v>0</v>
      </c>
      <c r="S27" s="211">
        <f xml:space="preserve"> 'Business retail'!S$98</f>
        <v>0</v>
      </c>
      <c r="T27" s="211">
        <f xml:space="preserve"> 'Business retail'!T$98</f>
        <v>0</v>
      </c>
    </row>
    <row r="28" spans="1:20" x14ac:dyDescent="0.2">
      <c r="C28" s="150"/>
    </row>
    <row r="29" spans="1:20" s="213" customFormat="1" ht="13.5" x14ac:dyDescent="0.25">
      <c r="A29" s="213" t="s">
        <v>752</v>
      </c>
    </row>
    <row r="30" spans="1:20" s="7" customFormat="1" x14ac:dyDescent="0.2">
      <c r="A30" s="21"/>
      <c r="B30" s="98"/>
      <c r="C30" s="99"/>
      <c r="D30" s="149"/>
      <c r="E30" s="90"/>
      <c r="F30" s="90"/>
      <c r="G30" s="90"/>
      <c r="H30" s="31"/>
      <c r="I30" s="31"/>
      <c r="J30" s="31"/>
      <c r="K30" s="31"/>
      <c r="L30" s="31"/>
      <c r="M30" s="31"/>
      <c r="N30" s="31"/>
      <c r="O30" s="31"/>
      <c r="P30" s="31"/>
      <c r="Q30" s="31"/>
      <c r="R30" s="31"/>
      <c r="S30" s="31"/>
      <c r="T30" s="31"/>
    </row>
    <row r="31" spans="1:20" x14ac:dyDescent="0.2">
      <c r="C31" s="337" t="s">
        <v>698</v>
      </c>
      <c r="D31" s="269"/>
      <c r="F31" s="338"/>
    </row>
    <row r="32" spans="1:20" s="163" customFormat="1" x14ac:dyDescent="0.2">
      <c r="A32" s="161"/>
      <c r="B32" s="162"/>
      <c r="E32" s="304" t="str">
        <f xml:space="preserve"> InpActive!E$12</f>
        <v>Reporting year</v>
      </c>
      <c r="F32" s="304" t="str">
        <f xml:space="preserve"> InpActive!F$12</f>
        <v>2023-24</v>
      </c>
      <c r="G32" s="304" t="str">
        <f xml:space="preserve"> InpActive!G$12</f>
        <v>Financial year</v>
      </c>
      <c r="H32" s="304"/>
      <c r="I32" s="304"/>
      <c r="O32" s="304"/>
      <c r="P32" s="304"/>
      <c r="Q32" s="304"/>
      <c r="R32" s="304"/>
      <c r="S32" s="304"/>
    </row>
    <row r="33" spans="1:20" s="157" customFormat="1" x14ac:dyDescent="0.2">
      <c r="A33" s="158"/>
      <c r="B33" s="159"/>
      <c r="C33" s="160"/>
      <c r="E33" s="300" t="s">
        <v>699</v>
      </c>
      <c r="F33" s="339">
        <f>_xlfn.NUMBERVALUE(CONCATENATE(20,RIGHT(F32,2)))</f>
        <v>2024</v>
      </c>
      <c r="G33" s="300"/>
      <c r="H33" s="300"/>
      <c r="I33" s="300"/>
      <c r="O33" s="300"/>
      <c r="P33" s="300"/>
      <c r="Q33" s="300"/>
      <c r="R33" s="300"/>
      <c r="S33" s="300"/>
    </row>
    <row r="34" spans="1:20" s="163" customFormat="1" x14ac:dyDescent="0.2">
      <c r="A34" s="161"/>
      <c r="B34" s="162"/>
      <c r="E34" s="340" t="str">
        <f xml:space="preserve"> Time!E$85</f>
        <v>Financial Year Ending</v>
      </c>
      <c r="F34" s="325">
        <f xml:space="preserve"> Time!F$85</f>
        <v>0</v>
      </c>
      <c r="G34" s="325" t="str">
        <f xml:space="preserve"> Time!G$85</f>
        <v>year #</v>
      </c>
      <c r="H34" s="325">
        <f xml:space="preserve"> Time!H$85</f>
        <v>0</v>
      </c>
      <c r="I34" s="325">
        <f xml:space="preserve"> Time!I$85</f>
        <v>0</v>
      </c>
      <c r="J34" s="341">
        <f xml:space="preserve"> Time!J$85</f>
        <v>2016</v>
      </c>
      <c r="K34" s="341">
        <f xml:space="preserve"> Time!K$85</f>
        <v>2017</v>
      </c>
      <c r="L34" s="341">
        <f xml:space="preserve"> Time!L$85</f>
        <v>2018</v>
      </c>
      <c r="M34" s="341">
        <f xml:space="preserve"> Time!M$85</f>
        <v>2019</v>
      </c>
      <c r="N34" s="341">
        <f xml:space="preserve"> Time!N$85</f>
        <v>2020</v>
      </c>
      <c r="O34" s="341">
        <f xml:space="preserve"> Time!O$85</f>
        <v>2021</v>
      </c>
      <c r="P34" s="341">
        <f xml:space="preserve"> Time!P$85</f>
        <v>2022</v>
      </c>
      <c r="Q34" s="341">
        <f xml:space="preserve"> Time!Q$85</f>
        <v>2023</v>
      </c>
      <c r="R34" s="341">
        <f xml:space="preserve"> Time!R$85</f>
        <v>2024</v>
      </c>
      <c r="S34" s="341">
        <f xml:space="preserve"> Time!S$85</f>
        <v>2025</v>
      </c>
      <c r="T34" s="341">
        <f xml:space="preserve"> Time!T$85</f>
        <v>2026</v>
      </c>
    </row>
    <row r="35" spans="1:20" s="157" customFormat="1" x14ac:dyDescent="0.2">
      <c r="A35" s="158"/>
      <c r="B35" s="159"/>
      <c r="C35" s="160"/>
      <c r="E35" s="300" t="s">
        <v>700</v>
      </c>
      <c r="F35" s="300"/>
      <c r="G35" s="300" t="s">
        <v>612</v>
      </c>
      <c r="H35" s="300"/>
      <c r="I35" s="300"/>
      <c r="J35" s="301">
        <f xml:space="preserve"> IF( J34 = $F33, 1, 0 )</f>
        <v>0</v>
      </c>
      <c r="K35" s="301">
        <f t="shared" ref="K35:T35" si="0" xml:space="preserve"> IF( K34 = $F33, 1, 0 )</f>
        <v>0</v>
      </c>
      <c r="L35" s="301">
        <f t="shared" si="0"/>
        <v>0</v>
      </c>
      <c r="M35" s="301">
        <f t="shared" si="0"/>
        <v>0</v>
      </c>
      <c r="N35" s="301">
        <f t="shared" si="0"/>
        <v>0</v>
      </c>
      <c r="O35" s="301">
        <f xml:space="preserve"> IF( O34 = $F33, 1, 0 )</f>
        <v>0</v>
      </c>
      <c r="P35" s="301">
        <f t="shared" si="0"/>
        <v>0</v>
      </c>
      <c r="Q35" s="301">
        <f t="shared" si="0"/>
        <v>0</v>
      </c>
      <c r="R35" s="301">
        <f t="shared" si="0"/>
        <v>1</v>
      </c>
      <c r="S35" s="301">
        <f t="shared" si="0"/>
        <v>0</v>
      </c>
      <c r="T35" s="301">
        <f t="shared" si="0"/>
        <v>0</v>
      </c>
    </row>
    <row r="36" spans="1:20" s="157" customFormat="1" x14ac:dyDescent="0.2">
      <c r="A36" s="158"/>
      <c r="B36" s="159"/>
      <c r="C36" s="160"/>
      <c r="E36" s="300" t="s">
        <v>753</v>
      </c>
      <c r="F36" s="300"/>
      <c r="G36" s="300" t="s">
        <v>612</v>
      </c>
      <c r="H36" s="300"/>
      <c r="I36" s="300"/>
      <c r="J36" s="301">
        <f t="shared" ref="J36:O36" si="1" xml:space="preserve"> IF( I35 = 1, 1, 0 )</f>
        <v>0</v>
      </c>
      <c r="K36" s="301">
        <f t="shared" si="1"/>
        <v>0</v>
      </c>
      <c r="L36" s="301">
        <f t="shared" si="1"/>
        <v>0</v>
      </c>
      <c r="M36" s="301">
        <f t="shared" si="1"/>
        <v>0</v>
      </c>
      <c r="N36" s="301">
        <f t="shared" si="1"/>
        <v>0</v>
      </c>
      <c r="O36" s="301">
        <f t="shared" si="1"/>
        <v>0</v>
      </c>
      <c r="P36" s="301">
        <f xml:space="preserve"> IF( O35 = 1, 1, 0 )</f>
        <v>0</v>
      </c>
      <c r="Q36" s="301">
        <f t="shared" ref="Q36:T36" si="2" xml:space="preserve"> IF( P35 = 1, 1, 0 )</f>
        <v>0</v>
      </c>
      <c r="R36" s="301">
        <f t="shared" si="2"/>
        <v>0</v>
      </c>
      <c r="S36" s="301">
        <f t="shared" si="2"/>
        <v>1</v>
      </c>
      <c r="T36" s="301">
        <f t="shared" si="2"/>
        <v>0</v>
      </c>
    </row>
    <row r="37" spans="1:20" x14ac:dyDescent="0.2">
      <c r="C37" s="150"/>
      <c r="D37" s="269"/>
      <c r="E37" s="337"/>
      <c r="F37" s="342"/>
      <c r="G37" s="338"/>
      <c r="H37" s="303"/>
      <c r="I37" s="303"/>
      <c r="O37" s="303"/>
      <c r="P37" s="303"/>
      <c r="Q37" s="303"/>
      <c r="R37" s="303"/>
      <c r="S37" s="303"/>
    </row>
    <row r="38" spans="1:20" x14ac:dyDescent="0.2">
      <c r="C38" s="337" t="s">
        <v>683</v>
      </c>
      <c r="D38" s="269"/>
      <c r="E38" s="337"/>
      <c r="F38" s="342"/>
      <c r="G38" s="338"/>
      <c r="H38" s="303"/>
      <c r="I38" s="303"/>
      <c r="O38" s="303"/>
      <c r="P38" s="303"/>
      <c r="Q38" s="303"/>
      <c r="R38" s="303"/>
      <c r="S38" s="303"/>
    </row>
    <row r="39" spans="1:20" x14ac:dyDescent="0.2">
      <c r="C39" s="150"/>
      <c r="E39" s="304" t="str">
        <f xml:space="preserve"> 'Abatements and deferrals'!E$101</f>
        <v>Deferred payments for next reconciliation year - water resources</v>
      </c>
      <c r="F39" s="343">
        <f xml:space="preserve"> 'Abatements and deferrals'!F$101</f>
        <v>0</v>
      </c>
      <c r="G39" s="343" t="str">
        <f xml:space="preserve"> 'Abatements and deferrals'!G$101</f>
        <v>£m (2017-18 FYA CPIH prices)</v>
      </c>
      <c r="H39" s="163">
        <f xml:space="preserve"> 'Abatements and deferrals'!H$101</f>
        <v>0</v>
      </c>
      <c r="I39" s="163">
        <f xml:space="preserve"> 'Abatements and deferrals'!I$101</f>
        <v>0</v>
      </c>
      <c r="K39" s="240"/>
      <c r="L39" s="240"/>
      <c r="M39" s="240"/>
      <c r="N39" s="240"/>
      <c r="O39" s="240"/>
      <c r="P39" s="240"/>
      <c r="Q39" s="240"/>
      <c r="R39" s="240"/>
      <c r="S39" s="240"/>
      <c r="T39" s="240"/>
    </row>
    <row r="40" spans="1:20" x14ac:dyDescent="0.2">
      <c r="C40" s="150"/>
      <c r="E40" s="304" t="str">
        <f xml:space="preserve"> 'Abatements and deferrals'!E$102</f>
        <v>Deferred payments for next reconciliation year - water network plus</v>
      </c>
      <c r="F40" s="343">
        <f xml:space="preserve"> 'Abatements and deferrals'!F$102</f>
        <v>0</v>
      </c>
      <c r="G40" s="343" t="str">
        <f xml:space="preserve"> 'Abatements and deferrals'!G$102</f>
        <v>£m (2017-18 FYA CPIH prices)</v>
      </c>
      <c r="H40" s="163">
        <f xml:space="preserve"> 'Abatements and deferrals'!H$102</f>
        <v>0</v>
      </c>
      <c r="I40" s="163">
        <f xml:space="preserve"> 'Abatements and deferrals'!I$102</f>
        <v>0</v>
      </c>
      <c r="J40" s="240"/>
      <c r="K40" s="240"/>
      <c r="L40" s="240"/>
      <c r="M40" s="240"/>
      <c r="N40" s="240"/>
      <c r="O40" s="240"/>
      <c r="P40" s="240"/>
      <c r="Q40" s="240"/>
      <c r="R40" s="240"/>
      <c r="S40" s="240"/>
      <c r="T40" s="240"/>
    </row>
    <row r="41" spans="1:20" x14ac:dyDescent="0.2">
      <c r="C41" s="150"/>
      <c r="E41" s="304" t="str">
        <f xml:space="preserve"> 'Abatements and deferrals'!E$103</f>
        <v>Deferred payments for next reconciliation year - wastewater network plus</v>
      </c>
      <c r="F41" s="343">
        <f xml:space="preserve"> 'Abatements and deferrals'!F$103</f>
        <v>0</v>
      </c>
      <c r="G41" s="343" t="str">
        <f xml:space="preserve"> 'Abatements and deferrals'!G$103</f>
        <v>£m (2017-18 FYA CPIH prices)</v>
      </c>
      <c r="H41" s="163">
        <f xml:space="preserve"> 'Abatements and deferrals'!H$103</f>
        <v>0</v>
      </c>
      <c r="I41" s="163">
        <f xml:space="preserve"> 'Abatements and deferrals'!I$103</f>
        <v>0</v>
      </c>
      <c r="J41" s="240"/>
      <c r="K41" s="240"/>
      <c r="L41" s="240"/>
      <c r="M41" s="240"/>
      <c r="N41" s="240"/>
      <c r="O41" s="240"/>
      <c r="P41" s="240"/>
      <c r="Q41" s="240"/>
      <c r="R41" s="240"/>
      <c r="S41" s="240"/>
      <c r="T41" s="240"/>
    </row>
    <row r="42" spans="1:20" x14ac:dyDescent="0.2">
      <c r="C42" s="150"/>
      <c r="E42" s="304" t="str">
        <f xml:space="preserve"> 'Abatements and deferrals'!E$104</f>
        <v>Deferred payments for next reconciliation year - bioresources (sludge)</v>
      </c>
      <c r="F42" s="343">
        <f xml:space="preserve"> 'Abatements and deferrals'!F$104</f>
        <v>0</v>
      </c>
      <c r="G42" s="343" t="str">
        <f xml:space="preserve"> 'Abatements and deferrals'!G$104</f>
        <v>£m (2017-18 FYA CPIH prices)</v>
      </c>
      <c r="H42" s="163">
        <f xml:space="preserve"> 'Abatements and deferrals'!H$104</f>
        <v>0</v>
      </c>
      <c r="I42" s="163">
        <f xml:space="preserve"> 'Abatements and deferrals'!I$104</f>
        <v>0</v>
      </c>
      <c r="J42" s="240"/>
      <c r="K42" s="240"/>
      <c r="L42" s="240"/>
      <c r="M42" s="240"/>
      <c r="N42" s="240"/>
      <c r="O42" s="240"/>
      <c r="P42" s="240"/>
      <c r="Q42" s="240"/>
      <c r="R42" s="240"/>
      <c r="S42" s="240"/>
      <c r="T42" s="240"/>
    </row>
    <row r="43" spans="1:20" x14ac:dyDescent="0.2">
      <c r="C43" s="150"/>
      <c r="E43" s="304" t="str">
        <f xml:space="preserve"> 'Abatements and deferrals'!E$105</f>
        <v>Deferred payments for next reconciliation year - residential retail</v>
      </c>
      <c r="F43" s="343">
        <f xml:space="preserve"> 'Abatements and deferrals'!F$105</f>
        <v>0</v>
      </c>
      <c r="G43" s="343" t="str">
        <f xml:space="preserve"> 'Abatements and deferrals'!G$105</f>
        <v>£m (2017-18 FYA CPIH prices)</v>
      </c>
      <c r="H43" s="163">
        <f xml:space="preserve"> 'Abatements and deferrals'!H$105</f>
        <v>0</v>
      </c>
      <c r="I43" s="163">
        <f xml:space="preserve"> 'Abatements and deferrals'!I$105</f>
        <v>0</v>
      </c>
      <c r="J43" s="240"/>
      <c r="K43" s="240"/>
      <c r="L43" s="240"/>
      <c r="M43" s="240"/>
      <c r="N43" s="240"/>
      <c r="O43" s="240"/>
      <c r="P43" s="240"/>
      <c r="Q43" s="240"/>
      <c r="R43" s="240"/>
      <c r="S43" s="240"/>
      <c r="T43" s="240"/>
    </row>
    <row r="44" spans="1:20" x14ac:dyDescent="0.2">
      <c r="C44" s="150"/>
      <c r="E44" s="304" t="str">
        <f xml:space="preserve"> 'Abatements and deferrals'!E$106</f>
        <v>Deferred payments for next reconciliation year - business retail</v>
      </c>
      <c r="F44" s="343">
        <f xml:space="preserve"> 'Abatements and deferrals'!F$106</f>
        <v>0</v>
      </c>
      <c r="G44" s="343" t="str">
        <f xml:space="preserve"> 'Abatements and deferrals'!G$106</f>
        <v>£m (2017-18 FYA CPIH prices)</v>
      </c>
      <c r="H44" s="163">
        <f xml:space="preserve"> 'Abatements and deferrals'!H$106</f>
        <v>0</v>
      </c>
      <c r="I44" s="163">
        <f xml:space="preserve"> 'Abatements and deferrals'!I$106</f>
        <v>0</v>
      </c>
      <c r="J44" s="240"/>
      <c r="K44" s="240"/>
      <c r="L44" s="240"/>
      <c r="M44" s="240"/>
      <c r="N44" s="240"/>
      <c r="O44" s="240"/>
      <c r="P44" s="240"/>
      <c r="Q44" s="240"/>
      <c r="R44" s="240"/>
      <c r="S44" s="240"/>
      <c r="T44" s="240"/>
    </row>
    <row r="45" spans="1:20" x14ac:dyDescent="0.2">
      <c r="C45" s="150"/>
      <c r="E45" s="304" t="str">
        <f xml:space="preserve"> 'Abatements and deferrals'!E$107</f>
        <v>Deferred payments for next reconciliation year - dummy control</v>
      </c>
      <c r="F45" s="343">
        <f xml:space="preserve"> 'Abatements and deferrals'!F$107</f>
        <v>0</v>
      </c>
      <c r="G45" s="343" t="str">
        <f xml:space="preserve"> 'Abatements and deferrals'!G$107</f>
        <v>£m (2017-18 FYA CPIH prices)</v>
      </c>
      <c r="H45" s="163">
        <f xml:space="preserve"> 'Abatements and deferrals'!H$107</f>
        <v>0</v>
      </c>
      <c r="I45" s="163">
        <f xml:space="preserve"> 'Abatements and deferrals'!I$107</f>
        <v>0</v>
      </c>
      <c r="J45" s="240"/>
      <c r="K45" s="240"/>
      <c r="L45" s="240"/>
      <c r="M45" s="240"/>
      <c r="N45" s="240"/>
      <c r="O45" s="240"/>
      <c r="P45" s="240"/>
      <c r="Q45" s="240"/>
      <c r="R45" s="240"/>
      <c r="S45" s="240"/>
      <c r="T45" s="240"/>
    </row>
    <row r="46" spans="1:20" x14ac:dyDescent="0.2">
      <c r="C46" s="150"/>
      <c r="E46" s="304" t="str">
        <f xml:space="preserve"> 'Abatements and deferrals'!E$108</f>
        <v>Deferred payments for next reconciliation year - total</v>
      </c>
      <c r="F46" s="304">
        <f xml:space="preserve"> 'Abatements and deferrals'!F$108</f>
        <v>0</v>
      </c>
      <c r="G46" s="304" t="str">
        <f xml:space="preserve"> 'Abatements and deferrals'!G$108</f>
        <v>£m (2017-18 FYA CPIH prices)</v>
      </c>
      <c r="H46" s="163">
        <f xml:space="preserve"> 'Abatements and deferrals'!H$108</f>
        <v>0</v>
      </c>
      <c r="I46" s="163">
        <f xml:space="preserve"> 'Abatements and deferrals'!I$108</f>
        <v>0</v>
      </c>
      <c r="J46" s="240"/>
      <c r="K46" s="240"/>
      <c r="L46" s="240"/>
      <c r="M46" s="240"/>
      <c r="N46" s="240"/>
      <c r="O46" s="240"/>
      <c r="P46" s="240"/>
      <c r="Q46" s="240"/>
      <c r="R46" s="240"/>
      <c r="S46" s="240"/>
      <c r="T46" s="240"/>
    </row>
    <row r="47" spans="1:20" x14ac:dyDescent="0.2">
      <c r="C47" s="150"/>
      <c r="E47" s="163"/>
      <c r="F47" s="228"/>
      <c r="G47" s="163"/>
      <c r="H47" s="240"/>
      <c r="I47" s="163"/>
      <c r="J47" s="240"/>
      <c r="K47" s="240"/>
      <c r="L47" s="240"/>
      <c r="M47" s="240"/>
      <c r="N47" s="240"/>
      <c r="O47" s="240"/>
      <c r="P47" s="240"/>
      <c r="Q47" s="240"/>
      <c r="R47" s="240"/>
      <c r="S47" s="240"/>
      <c r="T47" s="240"/>
    </row>
    <row r="48" spans="1:20" x14ac:dyDescent="0.2">
      <c r="C48" s="150"/>
      <c r="E48" s="300" t="s">
        <v>675</v>
      </c>
      <c r="F48" s="242"/>
      <c r="G48" s="300" t="str">
        <f>InpActive!$F$15</f>
        <v>£m (2017-18 FYA CPIH prices)</v>
      </c>
      <c r="H48" s="286"/>
      <c r="I48" s="157"/>
      <c r="J48" s="344">
        <f>$F39*J$36</f>
        <v>0</v>
      </c>
      <c r="K48" s="344">
        <f>$F39*K$36</f>
        <v>0</v>
      </c>
      <c r="L48" s="344">
        <f>$F39*L$36</f>
        <v>0</v>
      </c>
      <c r="M48" s="344">
        <f t="shared" ref="M48:T48" si="3">$F39*M$36</f>
        <v>0</v>
      </c>
      <c r="N48" s="344">
        <f t="shared" si="3"/>
        <v>0</v>
      </c>
      <c r="O48" s="344">
        <f t="shared" si="3"/>
        <v>0</v>
      </c>
      <c r="P48" s="344">
        <f t="shared" si="3"/>
        <v>0</v>
      </c>
      <c r="Q48" s="344">
        <f t="shared" si="3"/>
        <v>0</v>
      </c>
      <c r="R48" s="344">
        <f t="shared" si="3"/>
        <v>0</v>
      </c>
      <c r="S48" s="344">
        <f t="shared" si="3"/>
        <v>0</v>
      </c>
      <c r="T48" s="344">
        <f t="shared" si="3"/>
        <v>0</v>
      </c>
    </row>
    <row r="49" spans="1:20" x14ac:dyDescent="0.2">
      <c r="C49" s="150"/>
      <c r="E49" s="300" t="s">
        <v>676</v>
      </c>
      <c r="F49" s="242"/>
      <c r="G49" s="300" t="str">
        <f>InpActive!$F$15</f>
        <v>£m (2017-18 FYA CPIH prices)</v>
      </c>
      <c r="H49" s="286"/>
      <c r="I49" s="157"/>
      <c r="J49" s="344">
        <f t="shared" ref="J49:K50" si="4">$F40*J$36</f>
        <v>0</v>
      </c>
      <c r="K49" s="344">
        <f t="shared" si="4"/>
        <v>0</v>
      </c>
      <c r="L49" s="344">
        <f t="shared" ref="L49:T50" si="5">$F40*L$36</f>
        <v>0</v>
      </c>
      <c r="M49" s="344">
        <f t="shared" si="5"/>
        <v>0</v>
      </c>
      <c r="N49" s="344">
        <f t="shared" si="5"/>
        <v>0</v>
      </c>
      <c r="O49" s="344">
        <f t="shared" si="5"/>
        <v>0</v>
      </c>
      <c r="P49" s="344">
        <f>$F40*P$36</f>
        <v>0</v>
      </c>
      <c r="Q49" s="344">
        <f t="shared" si="5"/>
        <v>0</v>
      </c>
      <c r="R49" s="344">
        <f t="shared" si="5"/>
        <v>0</v>
      </c>
      <c r="S49" s="344">
        <f t="shared" si="5"/>
        <v>0</v>
      </c>
      <c r="T49" s="344">
        <f t="shared" si="5"/>
        <v>0</v>
      </c>
    </row>
    <row r="50" spans="1:20" x14ac:dyDescent="0.2">
      <c r="C50" s="150"/>
      <c r="E50" s="300" t="s">
        <v>677</v>
      </c>
      <c r="F50" s="242"/>
      <c r="G50" s="300" t="str">
        <f>InpActive!$F$15</f>
        <v>£m (2017-18 FYA CPIH prices)</v>
      </c>
      <c r="H50" s="286"/>
      <c r="I50" s="157"/>
      <c r="J50" s="344">
        <f t="shared" si="4"/>
        <v>0</v>
      </c>
      <c r="K50" s="344">
        <f t="shared" si="4"/>
        <v>0</v>
      </c>
      <c r="L50" s="344">
        <f t="shared" si="5"/>
        <v>0</v>
      </c>
      <c r="M50" s="344">
        <f t="shared" si="5"/>
        <v>0</v>
      </c>
      <c r="N50" s="344">
        <f t="shared" si="5"/>
        <v>0</v>
      </c>
      <c r="O50" s="344">
        <f t="shared" si="5"/>
        <v>0</v>
      </c>
      <c r="P50" s="344">
        <f t="shared" si="5"/>
        <v>0</v>
      </c>
      <c r="Q50" s="344">
        <f t="shared" si="5"/>
        <v>0</v>
      </c>
      <c r="R50" s="344">
        <f t="shared" si="5"/>
        <v>0</v>
      </c>
      <c r="S50" s="344">
        <f t="shared" si="5"/>
        <v>0</v>
      </c>
      <c r="T50" s="344">
        <f t="shared" si="5"/>
        <v>0</v>
      </c>
    </row>
    <row r="51" spans="1:20" x14ac:dyDescent="0.2">
      <c r="C51" s="150"/>
      <c r="E51" s="300" t="s">
        <v>678</v>
      </c>
      <c r="F51" s="242"/>
      <c r="G51" s="300" t="str">
        <f>InpActive!$F$15</f>
        <v>£m (2017-18 FYA CPIH prices)</v>
      </c>
      <c r="H51" s="286"/>
      <c r="I51" s="157"/>
      <c r="J51" s="344">
        <f t="shared" ref="J51:T51" si="6">$F42*J$36</f>
        <v>0</v>
      </c>
      <c r="K51" s="344">
        <f t="shared" si="6"/>
        <v>0</v>
      </c>
      <c r="L51" s="344">
        <f t="shared" si="6"/>
        <v>0</v>
      </c>
      <c r="M51" s="344">
        <f t="shared" si="6"/>
        <v>0</v>
      </c>
      <c r="N51" s="344">
        <f t="shared" si="6"/>
        <v>0</v>
      </c>
      <c r="O51" s="344">
        <f t="shared" si="6"/>
        <v>0</v>
      </c>
      <c r="P51" s="344">
        <f t="shared" si="6"/>
        <v>0</v>
      </c>
      <c r="Q51" s="344">
        <f t="shared" si="6"/>
        <v>0</v>
      </c>
      <c r="R51" s="344">
        <f t="shared" si="6"/>
        <v>0</v>
      </c>
      <c r="S51" s="344">
        <f t="shared" si="6"/>
        <v>0</v>
      </c>
      <c r="T51" s="344">
        <f t="shared" si="6"/>
        <v>0</v>
      </c>
    </row>
    <row r="52" spans="1:20" x14ac:dyDescent="0.2">
      <c r="C52" s="150"/>
      <c r="E52" s="300" t="s">
        <v>681</v>
      </c>
      <c r="F52" s="242"/>
      <c r="G52" s="300" t="str">
        <f>InpActive!$F$15</f>
        <v>£m (2017-18 FYA CPIH prices)</v>
      </c>
      <c r="H52" s="286"/>
      <c r="I52" s="157"/>
      <c r="J52" s="344">
        <f t="shared" ref="J52:T52" si="7">$F43*J$36</f>
        <v>0</v>
      </c>
      <c r="K52" s="344">
        <f t="shared" si="7"/>
        <v>0</v>
      </c>
      <c r="L52" s="344">
        <f t="shared" si="7"/>
        <v>0</v>
      </c>
      <c r="M52" s="344">
        <f t="shared" si="7"/>
        <v>0</v>
      </c>
      <c r="N52" s="344">
        <f t="shared" si="7"/>
        <v>0</v>
      </c>
      <c r="O52" s="344">
        <f t="shared" si="7"/>
        <v>0</v>
      </c>
      <c r="P52" s="344">
        <f t="shared" si="7"/>
        <v>0</v>
      </c>
      <c r="Q52" s="344">
        <f t="shared" si="7"/>
        <v>0</v>
      </c>
      <c r="R52" s="344">
        <f t="shared" si="7"/>
        <v>0</v>
      </c>
      <c r="S52" s="344">
        <f t="shared" si="7"/>
        <v>0</v>
      </c>
      <c r="T52" s="344">
        <f t="shared" si="7"/>
        <v>0</v>
      </c>
    </row>
    <row r="53" spans="1:20" x14ac:dyDescent="0.2">
      <c r="C53" s="150"/>
      <c r="E53" s="300" t="s">
        <v>682</v>
      </c>
      <c r="F53" s="242"/>
      <c r="G53" s="300" t="str">
        <f>InpActive!$F$15</f>
        <v>£m (2017-18 FYA CPIH prices)</v>
      </c>
      <c r="H53" s="286"/>
      <c r="I53" s="157"/>
      <c r="J53" s="344">
        <f t="shared" ref="J53:T53" si="8">$F44*J$36</f>
        <v>0</v>
      </c>
      <c r="K53" s="344">
        <f t="shared" si="8"/>
        <v>0</v>
      </c>
      <c r="L53" s="344">
        <f t="shared" si="8"/>
        <v>0</v>
      </c>
      <c r="M53" s="344">
        <f t="shared" si="8"/>
        <v>0</v>
      </c>
      <c r="N53" s="344">
        <f t="shared" si="8"/>
        <v>0</v>
      </c>
      <c r="O53" s="344">
        <f t="shared" si="8"/>
        <v>0</v>
      </c>
      <c r="P53" s="344">
        <f t="shared" si="8"/>
        <v>0</v>
      </c>
      <c r="Q53" s="344">
        <f t="shared" si="8"/>
        <v>0</v>
      </c>
      <c r="R53" s="344">
        <f t="shared" si="8"/>
        <v>0</v>
      </c>
      <c r="S53" s="344">
        <f t="shared" si="8"/>
        <v>0</v>
      </c>
      <c r="T53" s="344">
        <f t="shared" si="8"/>
        <v>0</v>
      </c>
    </row>
    <row r="54" spans="1:20" x14ac:dyDescent="0.2">
      <c r="C54" s="150"/>
      <c r="E54" s="300" t="s">
        <v>679</v>
      </c>
      <c r="F54" s="242"/>
      <c r="G54" s="300" t="str">
        <f>InpActive!$F$15</f>
        <v>£m (2017-18 FYA CPIH prices)</v>
      </c>
      <c r="H54" s="286"/>
      <c r="I54" s="157"/>
      <c r="J54" s="344">
        <f t="shared" ref="J54:T54" si="9">$F45*J$36</f>
        <v>0</v>
      </c>
      <c r="K54" s="344">
        <f t="shared" si="9"/>
        <v>0</v>
      </c>
      <c r="L54" s="344">
        <f t="shared" si="9"/>
        <v>0</v>
      </c>
      <c r="M54" s="344">
        <f t="shared" si="9"/>
        <v>0</v>
      </c>
      <c r="N54" s="344">
        <f>$F45*N$36</f>
        <v>0</v>
      </c>
      <c r="O54" s="344">
        <f t="shared" si="9"/>
        <v>0</v>
      </c>
      <c r="P54" s="344">
        <f t="shared" si="9"/>
        <v>0</v>
      </c>
      <c r="Q54" s="344">
        <f t="shared" si="9"/>
        <v>0</v>
      </c>
      <c r="R54" s="344">
        <f t="shared" si="9"/>
        <v>0</v>
      </c>
      <c r="S54" s="344">
        <f t="shared" si="9"/>
        <v>0</v>
      </c>
      <c r="T54" s="344">
        <f t="shared" si="9"/>
        <v>0</v>
      </c>
    </row>
    <row r="55" spans="1:20" x14ac:dyDescent="0.2">
      <c r="C55" s="150"/>
      <c r="E55" s="300" t="s">
        <v>684</v>
      </c>
      <c r="F55" s="242"/>
      <c r="G55" s="300" t="str">
        <f>InpActive!$F$15</f>
        <v>£m (2017-18 FYA CPIH prices)</v>
      </c>
      <c r="H55" s="286"/>
      <c r="I55" s="157"/>
      <c r="J55" s="344">
        <f t="shared" ref="J55:T55" si="10">$F46*J$36</f>
        <v>0</v>
      </c>
      <c r="K55" s="344">
        <f t="shared" si="10"/>
        <v>0</v>
      </c>
      <c r="L55" s="344">
        <f t="shared" si="10"/>
        <v>0</v>
      </c>
      <c r="M55" s="344">
        <f t="shared" si="10"/>
        <v>0</v>
      </c>
      <c r="N55" s="344">
        <f t="shared" si="10"/>
        <v>0</v>
      </c>
      <c r="O55" s="344">
        <f t="shared" si="10"/>
        <v>0</v>
      </c>
      <c r="P55" s="344">
        <f t="shared" si="10"/>
        <v>0</v>
      </c>
      <c r="Q55" s="344">
        <f t="shared" si="10"/>
        <v>0</v>
      </c>
      <c r="R55" s="344">
        <f t="shared" si="10"/>
        <v>0</v>
      </c>
      <c r="S55" s="344">
        <f t="shared" si="10"/>
        <v>0</v>
      </c>
      <c r="T55" s="344">
        <f t="shared" si="10"/>
        <v>0</v>
      </c>
    </row>
    <row r="56" spans="1:20" x14ac:dyDescent="0.2">
      <c r="O56" s="388"/>
    </row>
    <row r="57" spans="1:20" s="212" customFormat="1" ht="13.5" x14ac:dyDescent="0.25">
      <c r="A57" s="212" t="s">
        <v>513</v>
      </c>
    </row>
    <row r="58" spans="1:20" x14ac:dyDescent="0.2"/>
  </sheetData>
  <conditionalFormatting sqref="F10:F27">
    <cfRule type="cellIs" dxfId="15" priority="3" operator="equal">
      <formula>0</formula>
    </cfRule>
  </conditionalFormatting>
  <conditionalFormatting sqref="F47:F55">
    <cfRule type="cellIs" dxfId="14" priority="13" operator="equal">
      <formula>0</formula>
    </cfRule>
  </conditionalFormatting>
  <conditionalFormatting sqref="H11:I27">
    <cfRule type="cellIs" dxfId="13" priority="4" operator="equal">
      <formula>0</formula>
    </cfRule>
  </conditionalFormatting>
  <conditionalFormatting sqref="H39:I46">
    <cfRule type="cellIs" dxfId="12" priority="1" operator="equal">
      <formula>0</formula>
    </cfRule>
  </conditionalFormatting>
  <conditionalFormatting sqref="H10:T10">
    <cfRule type="cellIs" dxfId="11" priority="12" operator="equal">
      <formula>0</formula>
    </cfRule>
  </conditionalFormatting>
  <conditionalFormatting sqref="J35">
    <cfRule type="cellIs" dxfId="10" priority="8" operator="equal">
      <formula>0</formula>
    </cfRule>
  </conditionalFormatting>
  <conditionalFormatting sqref="J3:T3">
    <cfRule type="cellIs" dxfId="9" priority="18" operator="equal">
      <formula>"Post-Fcst"</formula>
    </cfRule>
    <cfRule type="cellIs" dxfId="8" priority="19" operator="equal">
      <formula>"Forecast"</formula>
    </cfRule>
    <cfRule type="cellIs" dxfId="7" priority="20" operator="equal">
      <formula>"Pre Fcst"</formula>
    </cfRule>
  </conditionalFormatting>
  <conditionalFormatting sqref="J11:T13">
    <cfRule type="cellIs" dxfId="6" priority="15" operator="equal">
      <formula>0</formula>
    </cfRule>
  </conditionalFormatting>
  <conditionalFormatting sqref="J16:T16">
    <cfRule type="cellIs" dxfId="5" priority="21" operator="equal">
      <formula>0</formula>
    </cfRule>
  </conditionalFormatting>
  <conditionalFormatting sqref="J19:T19">
    <cfRule type="cellIs" dxfId="4" priority="22" operator="equal">
      <formula>0</formula>
    </cfRule>
  </conditionalFormatting>
  <conditionalFormatting sqref="J21:T27">
    <cfRule type="cellIs" dxfId="3" priority="5" operator="equal">
      <formula>0</formula>
    </cfRule>
  </conditionalFormatting>
  <conditionalFormatting sqref="J35:T36">
    <cfRule type="cellIs" dxfId="2" priority="7" operator="equal">
      <formula>0</formula>
    </cfRule>
  </conditionalFormatting>
  <conditionalFormatting sqref="J40:T46">
    <cfRule type="cellIs" dxfId="1" priority="2" operator="equal">
      <formula>0</formula>
    </cfRule>
  </conditionalFormatting>
  <conditionalFormatting sqref="K39:T39 H47:T55">
    <cfRule type="cellIs" dxfId="0" priority="28" operator="equal">
      <formula>0</formula>
    </cfRule>
  </conditionalFormatting>
  <pageMargins left="0.70866141732283472" right="0.70866141732283472" top="0.74803149606299213" bottom="0.74803149606299213" header="0.31496062992125984" footer="0.31496062992125984"/>
  <pageSetup paperSize="9" scale="47"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F585E-FFB5-451C-B599-7B10CEC60B57}">
  <sheetPr>
    <pageSetUpPr fitToPage="1"/>
  </sheetPr>
  <dimension ref="A1:J33"/>
  <sheetViews>
    <sheetView workbookViewId="0"/>
  </sheetViews>
  <sheetFormatPr defaultRowHeight="14.25" x14ac:dyDescent="0.2"/>
  <cols>
    <col min="2" max="2" width="32" bestFit="1" customWidth="1"/>
    <col min="3" max="3" width="26.125" bestFit="1" customWidth="1"/>
    <col min="4" max="4" width="3.5" bestFit="1" customWidth="1"/>
    <col min="5" max="5" width="27.5" bestFit="1" customWidth="1"/>
    <col min="6" max="6" width="8.625" bestFit="1" customWidth="1"/>
    <col min="7" max="10" width="10.375" bestFit="1" customWidth="1"/>
  </cols>
  <sheetData>
    <row r="1" spans="1:10" x14ac:dyDescent="0.2">
      <c r="A1" s="389"/>
      <c r="C1" t="s">
        <v>754</v>
      </c>
    </row>
    <row r="2" spans="1:10" x14ac:dyDescent="0.2">
      <c r="A2" t="s">
        <v>131</v>
      </c>
      <c r="B2" t="s">
        <v>23</v>
      </c>
      <c r="C2" t="s">
        <v>132</v>
      </c>
      <c r="D2" t="s">
        <v>133</v>
      </c>
      <c r="E2" t="s">
        <v>134</v>
      </c>
      <c r="F2" t="s">
        <v>140</v>
      </c>
      <c r="G2" t="s">
        <v>141</v>
      </c>
      <c r="H2" t="s">
        <v>142</v>
      </c>
      <c r="I2" t="s">
        <v>143</v>
      </c>
      <c r="J2" t="s">
        <v>144</v>
      </c>
    </row>
    <row r="4" spans="1:10" x14ac:dyDescent="0.2">
      <c r="B4" s="389" t="s">
        <v>755</v>
      </c>
      <c r="C4" t="s">
        <v>266</v>
      </c>
      <c r="D4" t="s">
        <v>238</v>
      </c>
      <c r="E4" t="s">
        <v>149</v>
      </c>
      <c r="F4" s="378">
        <f>Outputs!O10</f>
        <v>0</v>
      </c>
      <c r="G4" s="378">
        <f>Outputs!P10</f>
        <v>0.56999999999999995</v>
      </c>
      <c r="H4" s="378">
        <f>Outputs!Q10</f>
        <v>10.77</v>
      </c>
      <c r="I4" s="378">
        <f>Outputs!R10</f>
        <v>8.2100000000000009</v>
      </c>
      <c r="J4" s="378">
        <f>Outputs!S10</f>
        <v>9.92</v>
      </c>
    </row>
    <row r="5" spans="1:10" x14ac:dyDescent="0.2">
      <c r="B5" s="389" t="s">
        <v>756</v>
      </c>
      <c r="C5" t="s">
        <v>272</v>
      </c>
      <c r="D5" t="s">
        <v>238</v>
      </c>
      <c r="E5" t="s">
        <v>149</v>
      </c>
      <c r="F5" s="378">
        <f>Outputs!O11</f>
        <v>0</v>
      </c>
      <c r="G5" s="378">
        <f>Outputs!P11</f>
        <v>2.2400000000000002</v>
      </c>
      <c r="H5" s="378">
        <f>Outputs!Q11</f>
        <v>1.31</v>
      </c>
      <c r="I5" s="378">
        <f>Outputs!R11</f>
        <v>6.01</v>
      </c>
      <c r="J5" s="378">
        <f>Outputs!S11</f>
        <v>-1.01</v>
      </c>
    </row>
    <row r="6" spans="1:10" x14ac:dyDescent="0.2">
      <c r="B6" s="389" t="s">
        <v>757</v>
      </c>
      <c r="C6" t="s">
        <v>278</v>
      </c>
      <c r="D6" t="s">
        <v>238</v>
      </c>
      <c r="E6" t="s">
        <v>149</v>
      </c>
      <c r="F6" s="378">
        <f>Outputs!O12</f>
        <v>0</v>
      </c>
      <c r="G6" s="378">
        <f>Outputs!P12</f>
        <v>0</v>
      </c>
      <c r="H6" s="378">
        <f>Outputs!Q12</f>
        <v>0</v>
      </c>
      <c r="I6" s="378">
        <f>Outputs!R12</f>
        <v>0</v>
      </c>
      <c r="J6" s="378">
        <f>Outputs!S12</f>
        <v>0</v>
      </c>
    </row>
    <row r="7" spans="1:10" x14ac:dyDescent="0.2">
      <c r="B7" s="389" t="s">
        <v>758</v>
      </c>
      <c r="C7" t="s">
        <v>332</v>
      </c>
      <c r="D7" t="s">
        <v>238</v>
      </c>
      <c r="E7" t="s">
        <v>149</v>
      </c>
      <c r="F7" s="378">
        <f>Outputs!O13</f>
        <v>0</v>
      </c>
      <c r="G7" s="378">
        <f>Outputs!P13</f>
        <v>0</v>
      </c>
      <c r="H7" s="378">
        <f>Outputs!Q13</f>
        <v>0</v>
      </c>
      <c r="I7" s="378">
        <f>Outputs!R13</f>
        <v>0</v>
      </c>
      <c r="J7" s="419">
        <f>Outputs!S13</f>
        <v>0</v>
      </c>
    </row>
    <row r="8" spans="1:10" x14ac:dyDescent="0.2">
      <c r="B8" s="389" t="s">
        <v>759</v>
      </c>
      <c r="C8" t="s">
        <v>285</v>
      </c>
      <c r="D8" t="s">
        <v>148</v>
      </c>
      <c r="E8" t="s">
        <v>149</v>
      </c>
      <c r="F8" s="412">
        <f>Outputs!O16</f>
        <v>0</v>
      </c>
      <c r="G8" s="412">
        <f>Outputs!P16</f>
        <v>0</v>
      </c>
      <c r="H8" s="412">
        <f>Outputs!Q16</f>
        <v>0</v>
      </c>
      <c r="I8" s="412">
        <f>Outputs!R16</f>
        <v>0</v>
      </c>
      <c r="J8" s="412">
        <f>Outputs!S16</f>
        <v>0</v>
      </c>
    </row>
    <row r="9" spans="1:10" x14ac:dyDescent="0.2">
      <c r="B9" s="389" t="s">
        <v>760</v>
      </c>
      <c r="C9" t="s">
        <v>289</v>
      </c>
      <c r="D9" t="s">
        <v>148</v>
      </c>
      <c r="E9" t="s">
        <v>149</v>
      </c>
      <c r="F9" s="412">
        <f>Outputs!O19</f>
        <v>0</v>
      </c>
      <c r="G9" s="412">
        <f>Outputs!P19</f>
        <v>11.122</v>
      </c>
      <c r="H9" s="412">
        <f>Outputs!Q19</f>
        <v>11.618</v>
      </c>
      <c r="I9" s="412">
        <f>Outputs!R19</f>
        <v>12.156000000000001</v>
      </c>
      <c r="J9" s="412">
        <f>Outputs!S19</f>
        <v>12.151</v>
      </c>
    </row>
    <row r="10" spans="1:10" x14ac:dyDescent="0.2">
      <c r="B10" s="389" t="s">
        <v>761</v>
      </c>
      <c r="C10" t="s">
        <v>762</v>
      </c>
      <c r="D10" t="s">
        <v>148</v>
      </c>
      <c r="E10" t="s">
        <v>149</v>
      </c>
      <c r="F10" s="412">
        <f>Outputs!O22</f>
        <v>0</v>
      </c>
      <c r="G10" s="412">
        <f>Outputs!P22</f>
        <v>0</v>
      </c>
      <c r="H10" s="412">
        <f>Outputs!Q22</f>
        <v>0</v>
      </c>
      <c r="I10" s="412">
        <f>Outputs!R22</f>
        <v>0</v>
      </c>
      <c r="J10" s="412">
        <f>Outputs!S22</f>
        <v>0</v>
      </c>
    </row>
    <row r="11" spans="1:10" x14ac:dyDescent="0.2">
      <c r="B11" s="389" t="s">
        <v>763</v>
      </c>
      <c r="C11" t="s">
        <v>764</v>
      </c>
      <c r="D11" t="s">
        <v>148</v>
      </c>
      <c r="E11" t="s">
        <v>149</v>
      </c>
      <c r="F11" s="412">
        <f>Outputs!O23</f>
        <v>0</v>
      </c>
      <c r="G11" s="412">
        <f>Outputs!P23</f>
        <v>0</v>
      </c>
      <c r="H11" s="412">
        <f>Outputs!Q23</f>
        <v>0</v>
      </c>
      <c r="I11" s="412">
        <f>Outputs!R23</f>
        <v>0</v>
      </c>
      <c r="J11" s="412">
        <f>Outputs!S23</f>
        <v>0</v>
      </c>
    </row>
    <row r="12" spans="1:10" x14ac:dyDescent="0.2">
      <c r="B12" s="389" t="s">
        <v>765</v>
      </c>
      <c r="C12" t="s">
        <v>766</v>
      </c>
      <c r="D12" t="s">
        <v>148</v>
      </c>
      <c r="E12" t="s">
        <v>149</v>
      </c>
      <c r="F12" s="412">
        <f>Outputs!O24</f>
        <v>0</v>
      </c>
      <c r="G12" s="412">
        <f>Outputs!P24</f>
        <v>0</v>
      </c>
      <c r="H12" s="412">
        <f>Outputs!Q24</f>
        <v>0</v>
      </c>
      <c r="I12" s="412">
        <f>Outputs!R24</f>
        <v>0</v>
      </c>
      <c r="J12" s="412">
        <f>Outputs!S24</f>
        <v>0</v>
      </c>
    </row>
    <row r="13" spans="1:10" x14ac:dyDescent="0.2">
      <c r="B13" s="389" t="s">
        <v>767</v>
      </c>
      <c r="C13" t="s">
        <v>768</v>
      </c>
      <c r="D13" t="s">
        <v>148</v>
      </c>
      <c r="E13" t="s">
        <v>149</v>
      </c>
      <c r="F13" s="412">
        <f>Outputs!O25</f>
        <v>0</v>
      </c>
      <c r="G13" s="412">
        <f>Outputs!P25</f>
        <v>0</v>
      </c>
      <c r="H13" s="412">
        <f>Outputs!Q25</f>
        <v>0</v>
      </c>
      <c r="I13" s="412">
        <f>Outputs!R25</f>
        <v>0</v>
      </c>
      <c r="J13" s="412">
        <f>Outputs!S25</f>
        <v>0</v>
      </c>
    </row>
    <row r="14" spans="1:10" x14ac:dyDescent="0.2">
      <c r="B14" s="389" t="s">
        <v>769</v>
      </c>
      <c r="C14" t="s">
        <v>770</v>
      </c>
      <c r="D14" t="s">
        <v>148</v>
      </c>
      <c r="E14" t="s">
        <v>149</v>
      </c>
      <c r="F14" s="412">
        <f>Outputs!O26</f>
        <v>0</v>
      </c>
      <c r="G14" s="412">
        <f>Outputs!P26</f>
        <v>0</v>
      </c>
      <c r="H14" s="412">
        <f>Outputs!Q26</f>
        <v>0</v>
      </c>
      <c r="I14" s="412">
        <f>Outputs!R26</f>
        <v>0</v>
      </c>
      <c r="J14" s="412">
        <f>Outputs!S26</f>
        <v>0</v>
      </c>
    </row>
    <row r="15" spans="1:10" x14ac:dyDescent="0.2">
      <c r="B15" s="389" t="s">
        <v>771</v>
      </c>
      <c r="C15" t="s">
        <v>772</v>
      </c>
      <c r="D15" t="s">
        <v>148</v>
      </c>
      <c r="E15" t="s">
        <v>149</v>
      </c>
      <c r="F15" s="420">
        <f>Outputs!O27</f>
        <v>0</v>
      </c>
      <c r="G15" s="420">
        <f>Outputs!P27</f>
        <v>0</v>
      </c>
      <c r="H15" s="420">
        <f>Outputs!Q27</f>
        <v>0</v>
      </c>
      <c r="I15" s="420">
        <f>Outputs!R27</f>
        <v>0</v>
      </c>
      <c r="J15" s="420">
        <f>Outputs!S27</f>
        <v>0</v>
      </c>
    </row>
    <row r="16" spans="1:10" x14ac:dyDescent="0.2">
      <c r="B16" s="389" t="s">
        <v>773</v>
      </c>
      <c r="C16" t="s">
        <v>774</v>
      </c>
      <c r="D16" t="s">
        <v>148</v>
      </c>
      <c r="E16" t="s">
        <v>149</v>
      </c>
      <c r="F16" s="420" t="str">
        <f>IF(Outputs!O$36 = 1, Outputs!O48, "##BLANK")</f>
        <v>##BLANK</v>
      </c>
      <c r="G16" s="420" t="str">
        <f>IF(Outputs!P$36 = 1, Outputs!P48, "##BLANK")</f>
        <v>##BLANK</v>
      </c>
      <c r="H16" s="420" t="str">
        <f>IF(Outputs!Q$36 = 1, Outputs!Q48, "##BLANK")</f>
        <v>##BLANK</v>
      </c>
      <c r="I16" s="420" t="str">
        <f>IF(Outputs!R$36 = 1, Outputs!R48, "##BLANK")</f>
        <v>##BLANK</v>
      </c>
      <c r="J16" s="420">
        <f>IF(Outputs!S$36 = 1, Outputs!S48, "##BLANK")</f>
        <v>0</v>
      </c>
    </row>
    <row r="17" spans="2:10" x14ac:dyDescent="0.2">
      <c r="B17" s="389" t="s">
        <v>775</v>
      </c>
      <c r="C17" t="s">
        <v>776</v>
      </c>
      <c r="D17" t="s">
        <v>148</v>
      </c>
      <c r="E17" t="s">
        <v>149</v>
      </c>
      <c r="F17" s="420" t="str">
        <f>IF(Outputs!O$36 = 1, Outputs!O49, "##BLANK")</f>
        <v>##BLANK</v>
      </c>
      <c r="G17" s="420" t="str">
        <f>IF(Outputs!P$36 = 1, Outputs!P49, "##BLANK")</f>
        <v>##BLANK</v>
      </c>
      <c r="H17" s="420" t="str">
        <f>IF(Outputs!Q$36 = 1, Outputs!Q49, "##BLANK")</f>
        <v>##BLANK</v>
      </c>
      <c r="I17" s="420" t="str">
        <f>IF(Outputs!R$36 = 1, Outputs!R49, "##BLANK")</f>
        <v>##BLANK</v>
      </c>
      <c r="J17" s="420">
        <f>IF(Outputs!S$36 = 1, Outputs!S49, "##BLANK")</f>
        <v>0</v>
      </c>
    </row>
    <row r="18" spans="2:10" x14ac:dyDescent="0.2">
      <c r="B18" s="389" t="s">
        <v>777</v>
      </c>
      <c r="C18" t="s">
        <v>778</v>
      </c>
      <c r="D18" t="s">
        <v>148</v>
      </c>
      <c r="E18" t="s">
        <v>149</v>
      </c>
      <c r="F18" s="420" t="str">
        <f>IF(Outputs!O$36 = 1, Outputs!O50, "##BLANK")</f>
        <v>##BLANK</v>
      </c>
      <c r="G18" s="420" t="str">
        <f>IF(Outputs!P$36 = 1, Outputs!P50, "##BLANK")</f>
        <v>##BLANK</v>
      </c>
      <c r="H18" s="420" t="str">
        <f>IF(Outputs!Q$36 = 1, Outputs!Q50, "##BLANK")</f>
        <v>##BLANK</v>
      </c>
      <c r="I18" s="420" t="str">
        <f>IF(Outputs!R$36 = 1, Outputs!R50, "##BLANK")</f>
        <v>##BLANK</v>
      </c>
      <c r="J18" s="420">
        <f>IF(Outputs!S$36 = 1, Outputs!S50, "##BLANK")</f>
        <v>0</v>
      </c>
    </row>
    <row r="19" spans="2:10" x14ac:dyDescent="0.2">
      <c r="B19" s="389" t="s">
        <v>779</v>
      </c>
      <c r="C19" t="s">
        <v>780</v>
      </c>
      <c r="D19" t="s">
        <v>148</v>
      </c>
      <c r="E19" t="s">
        <v>149</v>
      </c>
      <c r="F19" s="420" t="str">
        <f>IF(Outputs!O$36 = 1, Outputs!O51, "##BLANK")</f>
        <v>##BLANK</v>
      </c>
      <c r="G19" s="420" t="str">
        <f>IF(Outputs!P$36 = 1, Outputs!P51, "##BLANK")</f>
        <v>##BLANK</v>
      </c>
      <c r="H19" s="420" t="str">
        <f>IF(Outputs!Q$36 = 1, Outputs!Q51, "##BLANK")</f>
        <v>##BLANK</v>
      </c>
      <c r="I19" s="420" t="str">
        <f>IF(Outputs!R$36 = 1, Outputs!R51, "##BLANK")</f>
        <v>##BLANK</v>
      </c>
      <c r="J19" s="420">
        <f>IF(Outputs!S$36 = 1, Outputs!S51, "##BLANK")</f>
        <v>0</v>
      </c>
    </row>
    <row r="20" spans="2:10" x14ac:dyDescent="0.2">
      <c r="B20" s="389" t="s">
        <v>781</v>
      </c>
      <c r="C20" t="s">
        <v>782</v>
      </c>
      <c r="D20" t="s">
        <v>148</v>
      </c>
      <c r="E20" t="s">
        <v>149</v>
      </c>
      <c r="F20" s="420" t="str">
        <f>IF(Outputs!O$36 = 1, Outputs!O52, "##BLANK")</f>
        <v>##BLANK</v>
      </c>
      <c r="G20" s="420" t="str">
        <f>IF(Outputs!P$36 = 1, Outputs!P52, "##BLANK")</f>
        <v>##BLANK</v>
      </c>
      <c r="H20" s="420" t="str">
        <f>IF(Outputs!Q$36 = 1, Outputs!Q52, "##BLANK")</f>
        <v>##BLANK</v>
      </c>
      <c r="I20" s="420" t="str">
        <f>IF(Outputs!R$36 = 1, Outputs!R52, "##BLANK")</f>
        <v>##BLANK</v>
      </c>
      <c r="J20" s="420">
        <f>IF(Outputs!S$36 = 1, Outputs!S52, "##BLANK")</f>
        <v>0</v>
      </c>
    </row>
    <row r="21" spans="2:10" x14ac:dyDescent="0.2">
      <c r="B21" s="389" t="s">
        <v>783</v>
      </c>
      <c r="C21" t="s">
        <v>784</v>
      </c>
      <c r="D21" t="s">
        <v>148</v>
      </c>
      <c r="E21" t="s">
        <v>149</v>
      </c>
      <c r="F21" s="420" t="str">
        <f>IF(Outputs!O$36 = 1, Outputs!O53, "##BLANK")</f>
        <v>##BLANK</v>
      </c>
      <c r="G21" s="420" t="str">
        <f>IF(Outputs!P$36 = 1, Outputs!P53, "##BLANK")</f>
        <v>##BLANK</v>
      </c>
      <c r="H21" s="420" t="str">
        <f>IF(Outputs!Q$36 = 1, Outputs!Q53, "##BLANK")</f>
        <v>##BLANK</v>
      </c>
      <c r="I21" s="420" t="str">
        <f>IF(Outputs!R$36 = 1, Outputs!R53, "##BLANK")</f>
        <v>##BLANK</v>
      </c>
      <c r="J21" s="420">
        <f>IF(Outputs!S$36 = 1, Outputs!S53, "##BLANK")</f>
        <v>0</v>
      </c>
    </row>
    <row r="22" spans="2:10" x14ac:dyDescent="0.2">
      <c r="B22" s="389" t="s">
        <v>785</v>
      </c>
      <c r="C22" t="s">
        <v>786</v>
      </c>
      <c r="D22" t="s">
        <v>148</v>
      </c>
      <c r="E22" t="s">
        <v>149</v>
      </c>
      <c r="F22" s="420" t="str">
        <f>IF(Outputs!O$36 = 1, Outputs!O54, "##BLANK")</f>
        <v>##BLANK</v>
      </c>
      <c r="G22" s="420" t="str">
        <f>IF(Outputs!P$36 = 1, Outputs!P54, "##BLANK")</f>
        <v>##BLANK</v>
      </c>
      <c r="H22" s="420" t="str">
        <f>IF(Outputs!Q$36 = 1, Outputs!Q54, "##BLANK")</f>
        <v>##BLANK</v>
      </c>
      <c r="I22" s="420" t="str">
        <f>IF(Outputs!R$36 = 1, Outputs!R54, "##BLANK")</f>
        <v>##BLANK</v>
      </c>
      <c r="J22" s="420">
        <f>IF(Outputs!S$36 = 1, Outputs!S54, "##BLANK")</f>
        <v>0</v>
      </c>
    </row>
    <row r="23" spans="2:10" x14ac:dyDescent="0.2">
      <c r="B23" s="389" t="s">
        <v>787</v>
      </c>
      <c r="C23" t="s">
        <v>788</v>
      </c>
      <c r="D23" t="s">
        <v>148</v>
      </c>
      <c r="E23" t="s">
        <v>149</v>
      </c>
      <c r="F23" s="420" t="str">
        <f>IF(Outputs!O$36 = 1, Outputs!O55, "##BLANK")</f>
        <v>##BLANK</v>
      </c>
      <c r="G23" s="420" t="str">
        <f>IF(Outputs!P$36 = 1, Outputs!P55, "##BLANK")</f>
        <v>##BLANK</v>
      </c>
      <c r="H23" s="420" t="str">
        <f>IF(Outputs!Q$36 = 1, Outputs!Q55, "##BLANK")</f>
        <v>##BLANK</v>
      </c>
      <c r="I23" s="420" t="str">
        <f>IF(Outputs!R$36 = 1, Outputs!R55, "##BLANK")</f>
        <v>##BLANK</v>
      </c>
      <c r="J23" s="420">
        <f>IF(Outputs!S$36 = 1, Outputs!S55, "##BLANK")</f>
        <v>0</v>
      </c>
    </row>
    <row r="24" spans="2:10" x14ac:dyDescent="0.2">
      <c r="B24" s="389" t="s">
        <v>789</v>
      </c>
      <c r="C24" t="s">
        <v>790</v>
      </c>
      <c r="D24" t="s">
        <v>148</v>
      </c>
      <c r="E24" t="s">
        <v>149</v>
      </c>
      <c r="F24" s="419">
        <f>'Water resources'!O$30</f>
        <v>18.665247895229186</v>
      </c>
      <c r="G24" s="419">
        <f>'Water resources'!P$30</f>
        <v>18.874857768942935</v>
      </c>
      <c r="H24" s="419">
        <f>'Water resources'!Q$30</f>
        <v>21.772705512937783</v>
      </c>
      <c r="I24" s="419">
        <f>'Water resources'!R$30</f>
        <v>25.602032093818462</v>
      </c>
      <c r="J24" s="419">
        <f>'Water resources'!S$30</f>
        <v>29.208505014767688</v>
      </c>
    </row>
    <row r="25" spans="2:10" x14ac:dyDescent="0.2">
      <c r="B25" s="389" t="s">
        <v>791</v>
      </c>
      <c r="C25" t="s">
        <v>792</v>
      </c>
      <c r="D25" t="s">
        <v>148</v>
      </c>
      <c r="E25" t="s">
        <v>149</v>
      </c>
      <c r="F25" s="419">
        <f>'Water resources'!O$51</f>
        <v>18.665247895229186</v>
      </c>
      <c r="G25" s="419">
        <f>'Water resources'!P$51</f>
        <v>18.874857768942935</v>
      </c>
      <c r="H25" s="419">
        <f>'Water resources'!Q$51</f>
        <v>21.772705512937783</v>
      </c>
      <c r="I25" s="419">
        <f>'Water resources'!R$51</f>
        <v>25.602032093818462</v>
      </c>
      <c r="J25" s="419">
        <f>'Water resources'!S$51</f>
        <v>29.208505014767688</v>
      </c>
    </row>
    <row r="26" spans="2:10" x14ac:dyDescent="0.2">
      <c r="B26" s="389" t="s">
        <v>793</v>
      </c>
      <c r="C26" t="s">
        <v>794</v>
      </c>
      <c r="D26" t="s">
        <v>148</v>
      </c>
      <c r="E26" t="s">
        <v>149</v>
      </c>
      <c r="F26" s="419">
        <f>'Water network plus'!O$30</f>
        <v>88.974059869036495</v>
      </c>
      <c r="G26" s="419">
        <f>'Water network plus'!P$30</f>
        <v>91.459101260991588</v>
      </c>
      <c r="H26" s="419">
        <f>'Water network plus'!Q$30</f>
        <v>96.848741668124305</v>
      </c>
      <c r="I26" s="419">
        <f>'Water network plus'!R$30</f>
        <v>111.75157309188717</v>
      </c>
      <c r="J26" s="419">
        <f>'Water network plus'!S$30</f>
        <v>115.27919774915442</v>
      </c>
    </row>
    <row r="27" spans="2:10" x14ac:dyDescent="0.2">
      <c r="B27" s="389" t="s">
        <v>795</v>
      </c>
      <c r="C27" t="s">
        <v>796</v>
      </c>
      <c r="D27" t="s">
        <v>148</v>
      </c>
      <c r="E27" t="s">
        <v>149</v>
      </c>
      <c r="F27" s="419">
        <f>'Water network plus'!O$51</f>
        <v>88.974059869036495</v>
      </c>
      <c r="G27" s="419">
        <f>'Water network plus'!P$51</f>
        <v>91.459101260991588</v>
      </c>
      <c r="H27" s="419">
        <f>'Water network plus'!Q$51</f>
        <v>96.848741668124305</v>
      </c>
      <c r="I27" s="419">
        <f>'Water network plus'!R$51</f>
        <v>111.75157309188717</v>
      </c>
      <c r="J27" s="419">
        <f>'Water network plus'!S$51</f>
        <v>115.27919774915442</v>
      </c>
    </row>
    <row r="28" spans="2:10" x14ac:dyDescent="0.2">
      <c r="B28" s="389" t="s">
        <v>797</v>
      </c>
      <c r="C28" t="s">
        <v>798</v>
      </c>
      <c r="D28" t="s">
        <v>148</v>
      </c>
      <c r="E28" t="s">
        <v>149</v>
      </c>
      <c r="F28" s="419">
        <f>'Wastewater network plus'!O$30</f>
        <v>0</v>
      </c>
      <c r="G28" s="419">
        <f>'Wastewater network plus'!P$30</f>
        <v>0</v>
      </c>
      <c r="H28" s="419">
        <f>'Wastewater network plus'!Q$30</f>
        <v>0</v>
      </c>
      <c r="I28" s="419">
        <f>'Wastewater network plus'!R$30</f>
        <v>0</v>
      </c>
      <c r="J28" s="419">
        <f>'Wastewater network plus'!S$30</f>
        <v>0</v>
      </c>
    </row>
    <row r="29" spans="2:10" x14ac:dyDescent="0.2">
      <c r="B29" s="389" t="s">
        <v>799</v>
      </c>
      <c r="C29" t="s">
        <v>800</v>
      </c>
      <c r="D29" t="s">
        <v>148</v>
      </c>
      <c r="E29" t="s">
        <v>149</v>
      </c>
      <c r="F29" s="419">
        <f>'Wastewater network plus'!O$51</f>
        <v>0</v>
      </c>
      <c r="G29" s="419">
        <f>'Wastewater network plus'!P$51</f>
        <v>0</v>
      </c>
      <c r="H29" s="419">
        <f>'Wastewater network plus'!Q$51</f>
        <v>0</v>
      </c>
      <c r="I29" s="419">
        <f>'Wastewater network plus'!R$51</f>
        <v>0</v>
      </c>
      <c r="J29" s="419">
        <f>'Wastewater network plus'!S$51</f>
        <v>0</v>
      </c>
    </row>
    <row r="30" spans="2:10" x14ac:dyDescent="0.2">
      <c r="B30" s="389" t="s">
        <v>801</v>
      </c>
      <c r="C30" t="s">
        <v>802</v>
      </c>
      <c r="D30" t="s">
        <v>148</v>
      </c>
      <c r="E30" t="s">
        <v>149</v>
      </c>
      <c r="F30" s="419">
        <f>'Dummy control'!O$30</f>
        <v>0</v>
      </c>
      <c r="G30" s="419">
        <f>'Dummy control'!P$30</f>
        <v>0</v>
      </c>
      <c r="H30" s="419">
        <f>'Dummy control'!Q$30</f>
        <v>0</v>
      </c>
      <c r="I30" s="419">
        <f>'Dummy control'!R$30</f>
        <v>0</v>
      </c>
      <c r="J30" s="419">
        <f>'Dummy control'!S$30</f>
        <v>0</v>
      </c>
    </row>
    <row r="31" spans="2:10" x14ac:dyDescent="0.2">
      <c r="B31" s="389" t="s">
        <v>803</v>
      </c>
      <c r="C31" t="s">
        <v>804</v>
      </c>
      <c r="D31" t="s">
        <v>148</v>
      </c>
      <c r="E31" t="s">
        <v>149</v>
      </c>
      <c r="F31" s="419">
        <f>'Dummy control'!O$51</f>
        <v>0</v>
      </c>
      <c r="G31" s="419">
        <f>'Dummy control'!P$51</f>
        <v>0</v>
      </c>
      <c r="H31" s="419">
        <f>'Dummy control'!Q$51</f>
        <v>0</v>
      </c>
      <c r="I31" s="419">
        <f>'Dummy control'!R$51</f>
        <v>0</v>
      </c>
      <c r="J31" s="419">
        <f>'Dummy control'!S$51</f>
        <v>0</v>
      </c>
    </row>
    <row r="32" spans="2:10" x14ac:dyDescent="0.2">
      <c r="B32" s="389" t="s">
        <v>805</v>
      </c>
      <c r="C32" t="s">
        <v>806</v>
      </c>
      <c r="D32" t="s">
        <v>516</v>
      </c>
      <c r="E32" t="s">
        <v>149</v>
      </c>
      <c r="F32" t="str">
        <f ca="1">CONCATENATE("[…]", TEXT(NOW(),"dd/mm/yyy hh:mm:ss"))</f>
        <v>[…]14/07/2024 11:32:47</v>
      </c>
      <c r="G32" t="str">
        <f t="shared" ref="G32:J32" ca="1" si="0">CONCATENATE("[…]", TEXT(NOW(),"dd/mm/yyy hh:mm:ss"))</f>
        <v>[…]14/07/2024 11:32:47</v>
      </c>
      <c r="H32" t="str">
        <f t="shared" ca="1" si="0"/>
        <v>[…]14/07/2024 11:32:47</v>
      </c>
      <c r="I32" t="str">
        <f t="shared" ca="1" si="0"/>
        <v>[…]14/07/2024 11:32:47</v>
      </c>
      <c r="J32" t="str">
        <f t="shared" ca="1" si="0"/>
        <v>[…]14/07/2024 11:32:47</v>
      </c>
    </row>
    <row r="33" spans="2:10" x14ac:dyDescent="0.2">
      <c r="B33" s="389" t="s">
        <v>807</v>
      </c>
      <c r="C33" t="s">
        <v>808</v>
      </c>
      <c r="D33" t="s">
        <v>516</v>
      </c>
      <c r="E33" t="s">
        <v>149</v>
      </c>
      <c r="F33" s="389" t="str">
        <f ca="1">MID(CELL("filename",A1),SEARCH("[",CELL("filename",A1))+1,SEARCH("]",CELL("filename",A1))-1-SEARCH("[",CELL("filename",A1)))</f>
        <v>PR19IPD04-in-period-adjustments-model-v1.4d BRL.xlsx</v>
      </c>
      <c r="G33" s="389" t="str">
        <f t="shared" ref="G33:J33" ca="1" si="1">MID(CELL("filename",B1),SEARCH("[",CELL("filename",B1))+1,SEARCH("]",CELL("filename",B1))-1-SEARCH("[",CELL("filename",B1)))</f>
        <v>PR19IPD04-in-period-adjustments-model-v1.4d BRL.xlsx</v>
      </c>
      <c r="H33" s="389" t="str">
        <f t="shared" ca="1" si="1"/>
        <v>PR19IPD04-in-period-adjustments-model-v1.4d BRL.xlsx</v>
      </c>
      <c r="I33" s="389" t="str">
        <f t="shared" ca="1" si="1"/>
        <v>PR19IPD04-in-period-adjustments-model-v1.4d BRL.xlsx</v>
      </c>
      <c r="J33" s="389" t="str">
        <f t="shared" ca="1" si="1"/>
        <v>PR19IPD04-in-period-adjustments-model-v1.4d BRL.xlsx</v>
      </c>
    </row>
  </sheetData>
  <sheetProtection sort="0"/>
  <pageMargins left="0.70866141732283472" right="0.70866141732283472" top="0.74803149606299213" bottom="0.74803149606299213" header="0.31496062992125984" footer="0.31496062992125984"/>
  <pageSetup paperSize="9" scale="65" fitToHeight="0" orientation="landscape" r:id="rId1"/>
  <headerFooter>
    <oddHeader>&amp;L&amp;F&amp;CSheet: &amp;A&amp;ROFFICIAL</oddHeader>
    <oddFooter>&amp;LPrinted on &amp;D at &amp;T_x000D_&amp;1#&amp;"Calibri"&amp;10&amp;K000000 Classification: BUSINESS&amp;CPage &amp;P of &amp;N&amp;ROfwat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pageSetUpPr fitToPage="1"/>
  </sheetPr>
  <dimension ref="A1:L160"/>
  <sheetViews>
    <sheetView showGridLines="0" zoomScaleNormal="100" workbookViewId="0"/>
  </sheetViews>
  <sheetFormatPr defaultColWidth="0" defaultRowHeight="12.6" customHeight="1" zeroHeight="1" x14ac:dyDescent="0.2"/>
  <cols>
    <col min="1" max="1" width="2.625" style="217" customWidth="1"/>
    <col min="2" max="2" width="45.625" style="217" customWidth="1"/>
    <col min="3" max="3" width="2.625" style="217" customWidth="1"/>
    <col min="4" max="4" width="45.625" style="217" customWidth="1"/>
    <col min="5" max="5" width="2.625" style="217" customWidth="1"/>
    <col min="6" max="6" width="45.625" style="217" customWidth="1"/>
    <col min="7" max="7" width="2.625" style="217" customWidth="1"/>
    <col min="8" max="8" width="45.625" style="217" customWidth="1"/>
    <col min="9" max="9" width="2.625" style="217" customWidth="1"/>
    <col min="10" max="10" width="45.625" style="217" customWidth="1"/>
    <col min="11" max="11" width="2.625" style="217" customWidth="1"/>
    <col min="12" max="12" width="58.625" style="217" hidden="1" customWidth="1"/>
    <col min="13" max="16384" width="8.375" style="217" hidden="1"/>
  </cols>
  <sheetData>
    <row r="1" spans="1:11" s="223" customFormat="1" ht="30" x14ac:dyDescent="0.4">
      <c r="A1" s="220" t="str">
        <f ca="1" xml:space="preserve"> RIGHT(CELL("filename", $A$1), LEN(CELL("filename", $A$1)) - SEARCH("]", CELL("filename", $A$1)))</f>
        <v>ToC</v>
      </c>
      <c r="B1" s="220"/>
      <c r="C1" s="220"/>
      <c r="D1" s="220"/>
      <c r="E1" s="220"/>
      <c r="F1" s="220"/>
      <c r="G1" s="220"/>
      <c r="H1" s="220"/>
      <c r="I1" s="220"/>
      <c r="J1" s="220"/>
      <c r="K1" s="220"/>
    </row>
    <row r="2" spans="1:11" s="238" customFormat="1" ht="12.75" x14ac:dyDescent="0.2"/>
    <row r="3" spans="1:11" s="238" customFormat="1" ht="15.75" x14ac:dyDescent="0.3">
      <c r="B3" s="224" t="s">
        <v>91</v>
      </c>
      <c r="D3" s="224" t="s">
        <v>92</v>
      </c>
      <c r="F3" s="224" t="s">
        <v>93</v>
      </c>
      <c r="H3" s="224" t="s">
        <v>94</v>
      </c>
    </row>
    <row r="4" spans="1:11" s="238" customFormat="1" ht="12.75" x14ac:dyDescent="0.2"/>
    <row r="5" spans="1:11" s="363" customFormat="1" ht="12.75" x14ac:dyDescent="0.2">
      <c r="B5" s="364" t="s">
        <v>95</v>
      </c>
      <c r="D5" s="365" t="s">
        <v>96</v>
      </c>
      <c r="E5" s="366"/>
      <c r="F5" s="367" t="s">
        <v>97</v>
      </c>
      <c r="H5" s="368" t="s">
        <v>90</v>
      </c>
      <c r="J5" s="369"/>
    </row>
    <row r="6" spans="1:11" s="363" customFormat="1" ht="25.5" x14ac:dyDescent="0.2">
      <c r="B6" s="363" t="s">
        <v>98</v>
      </c>
      <c r="D6" s="370" t="s">
        <v>99</v>
      </c>
      <c r="F6" s="370" t="s">
        <v>100</v>
      </c>
      <c r="H6" s="363" t="s">
        <v>101</v>
      </c>
      <c r="J6" s="371"/>
    </row>
    <row r="7" spans="1:11" s="363" customFormat="1" ht="12.75" x14ac:dyDescent="0.2">
      <c r="J7" s="371"/>
    </row>
    <row r="8" spans="1:11" s="363" customFormat="1" ht="12.75" x14ac:dyDescent="0.2">
      <c r="B8" s="364" t="s">
        <v>102</v>
      </c>
      <c r="D8" s="365" t="s">
        <v>103</v>
      </c>
      <c r="E8" s="366"/>
      <c r="F8" s="367" t="s">
        <v>104</v>
      </c>
      <c r="H8" s="371"/>
      <c r="J8" s="369"/>
    </row>
    <row r="9" spans="1:11" s="363" customFormat="1" ht="25.5" x14ac:dyDescent="0.2">
      <c r="B9" s="363" t="s">
        <v>105</v>
      </c>
      <c r="D9" s="370" t="s">
        <v>106</v>
      </c>
      <c r="F9" s="370" t="s">
        <v>107</v>
      </c>
      <c r="H9" s="371"/>
    </row>
    <row r="10" spans="1:11" s="363" customFormat="1" ht="12.75" x14ac:dyDescent="0.2">
      <c r="H10" s="371"/>
    </row>
    <row r="11" spans="1:11" s="363" customFormat="1" ht="12.75" x14ac:dyDescent="0.2">
      <c r="B11" s="372" t="s">
        <v>108</v>
      </c>
      <c r="E11" s="366"/>
      <c r="F11" s="423" t="s">
        <v>109</v>
      </c>
      <c r="H11" s="371"/>
    </row>
    <row r="12" spans="1:11" s="363" customFormat="1" ht="12.75" x14ac:dyDescent="0.2">
      <c r="B12" s="363" t="s">
        <v>110</v>
      </c>
      <c r="F12" s="370" t="s">
        <v>111</v>
      </c>
      <c r="H12" s="371"/>
    </row>
    <row r="13" spans="1:11" s="363" customFormat="1" ht="12.75" x14ac:dyDescent="0.2">
      <c r="H13" s="371"/>
    </row>
    <row r="14" spans="1:11" s="363" customFormat="1" ht="12.75" x14ac:dyDescent="0.2">
      <c r="B14" s="373" t="s">
        <v>56</v>
      </c>
      <c r="F14" s="423" t="s">
        <v>112</v>
      </c>
      <c r="H14" s="371"/>
    </row>
    <row r="15" spans="1:11" s="363" customFormat="1" ht="51" x14ac:dyDescent="0.2">
      <c r="B15" s="370" t="s">
        <v>113</v>
      </c>
      <c r="F15" s="374" t="s">
        <v>114</v>
      </c>
      <c r="H15" s="371"/>
    </row>
    <row r="16" spans="1:11" s="363" customFormat="1" ht="12.75" x14ac:dyDescent="0.2">
      <c r="F16" s="375"/>
    </row>
    <row r="17" spans="1:11" s="363" customFormat="1" ht="12.75" x14ac:dyDescent="0.2">
      <c r="B17" s="373" t="s">
        <v>27</v>
      </c>
      <c r="F17" s="423" t="s">
        <v>115</v>
      </c>
    </row>
    <row r="18" spans="1:11" s="366" customFormat="1" ht="25.5" x14ac:dyDescent="0.2">
      <c r="A18" s="363"/>
      <c r="B18" s="370" t="s">
        <v>116</v>
      </c>
      <c r="C18" s="363"/>
      <c r="D18" s="363"/>
      <c r="E18" s="363"/>
      <c r="F18" s="374" t="s">
        <v>117</v>
      </c>
      <c r="G18" s="363"/>
      <c r="H18" s="363"/>
      <c r="I18" s="363"/>
      <c r="J18" s="363"/>
      <c r="K18" s="363"/>
    </row>
    <row r="19" spans="1:11" s="366" customFormat="1" ht="12.75" x14ac:dyDescent="0.2">
      <c r="A19" s="363"/>
      <c r="B19" s="363"/>
      <c r="C19" s="363"/>
      <c r="D19" s="363"/>
      <c r="E19" s="363"/>
      <c r="F19" s="376"/>
      <c r="G19" s="363"/>
      <c r="H19" s="363"/>
      <c r="I19" s="363"/>
      <c r="J19" s="363"/>
      <c r="K19" s="363"/>
    </row>
    <row r="20" spans="1:11" s="366" customFormat="1" ht="12.75" x14ac:dyDescent="0.2">
      <c r="A20" s="363"/>
      <c r="B20" s="363"/>
      <c r="C20" s="363"/>
      <c r="D20" s="363"/>
      <c r="E20" s="363"/>
      <c r="F20" s="423" t="s">
        <v>118</v>
      </c>
      <c r="G20" s="363"/>
      <c r="H20" s="363"/>
      <c r="I20" s="363"/>
      <c r="J20" s="363"/>
      <c r="K20" s="363"/>
    </row>
    <row r="21" spans="1:11" s="366" customFormat="1" ht="25.5" x14ac:dyDescent="0.2">
      <c r="A21" s="363"/>
      <c r="B21" s="363"/>
      <c r="C21" s="363"/>
      <c r="D21" s="363"/>
      <c r="E21" s="363"/>
      <c r="F21" s="374" t="s">
        <v>119</v>
      </c>
      <c r="G21" s="363"/>
      <c r="H21" s="363"/>
      <c r="I21" s="363"/>
      <c r="J21" s="363"/>
      <c r="K21" s="363"/>
    </row>
    <row r="22" spans="1:11" s="366" customFormat="1" ht="12.75" x14ac:dyDescent="0.2">
      <c r="A22" s="363"/>
      <c r="B22" s="363"/>
      <c r="C22" s="363"/>
      <c r="D22" s="363"/>
      <c r="E22" s="363"/>
      <c r="F22" s="376"/>
      <c r="G22" s="363"/>
      <c r="H22" s="363"/>
      <c r="I22" s="363"/>
      <c r="J22" s="363"/>
      <c r="K22" s="363"/>
    </row>
    <row r="23" spans="1:11" s="366" customFormat="1" ht="12.75" x14ac:dyDescent="0.2">
      <c r="A23" s="363"/>
      <c r="B23" s="363"/>
      <c r="C23" s="363"/>
      <c r="D23" s="363"/>
      <c r="E23" s="363"/>
      <c r="F23" s="423" t="s">
        <v>120</v>
      </c>
      <c r="G23" s="363"/>
      <c r="H23" s="363"/>
      <c r="I23" s="363"/>
      <c r="J23" s="363"/>
      <c r="K23" s="363"/>
    </row>
    <row r="24" spans="1:11" s="366" customFormat="1" ht="25.5" x14ac:dyDescent="0.2">
      <c r="A24" s="363"/>
      <c r="B24" s="363"/>
      <c r="C24" s="363"/>
      <c r="D24" s="363"/>
      <c r="E24" s="363"/>
      <c r="F24" s="374" t="s">
        <v>121</v>
      </c>
      <c r="G24" s="363"/>
      <c r="H24" s="363"/>
      <c r="I24" s="363"/>
      <c r="J24" s="363"/>
      <c r="K24" s="363"/>
    </row>
    <row r="25" spans="1:11" s="366" customFormat="1" ht="12.75" x14ac:dyDescent="0.2">
      <c r="A25" s="363"/>
      <c r="B25" s="363"/>
      <c r="C25" s="363"/>
      <c r="D25" s="363"/>
      <c r="E25" s="363"/>
      <c r="F25" s="376"/>
      <c r="G25" s="363"/>
      <c r="H25" s="363"/>
      <c r="I25" s="363"/>
      <c r="J25" s="363"/>
      <c r="K25" s="363"/>
    </row>
    <row r="26" spans="1:11" s="366" customFormat="1" ht="12.75" x14ac:dyDescent="0.2">
      <c r="A26" s="363"/>
      <c r="B26" s="363"/>
      <c r="C26" s="363"/>
      <c r="D26" s="363"/>
      <c r="E26" s="363"/>
      <c r="F26" s="423" t="s">
        <v>122</v>
      </c>
      <c r="G26" s="363"/>
      <c r="H26" s="363"/>
      <c r="I26" s="363"/>
      <c r="J26" s="363"/>
      <c r="K26" s="363"/>
    </row>
    <row r="27" spans="1:11" s="363" customFormat="1" ht="25.5" x14ac:dyDescent="0.2">
      <c r="F27" s="374" t="s">
        <v>123</v>
      </c>
    </row>
    <row r="28" spans="1:11" s="363" customFormat="1" ht="12.75" x14ac:dyDescent="0.2">
      <c r="F28" s="376"/>
    </row>
    <row r="29" spans="1:11" s="363" customFormat="1" ht="12.75" x14ac:dyDescent="0.2">
      <c r="F29" s="423" t="s">
        <v>124</v>
      </c>
    </row>
    <row r="30" spans="1:11" s="363" customFormat="1" ht="25.5" x14ac:dyDescent="0.2">
      <c r="F30" s="374" t="s">
        <v>125</v>
      </c>
    </row>
    <row r="31" spans="1:11" s="363" customFormat="1" ht="12.75" x14ac:dyDescent="0.2">
      <c r="F31" s="376"/>
    </row>
    <row r="32" spans="1:11" s="363" customFormat="1" ht="12.75" x14ac:dyDescent="0.2">
      <c r="F32" s="423" t="s">
        <v>126</v>
      </c>
    </row>
    <row r="33" spans="1:6" s="363" customFormat="1" ht="25.5" x14ac:dyDescent="0.2">
      <c r="F33" s="374" t="s">
        <v>127</v>
      </c>
    </row>
    <row r="34" spans="1:6" s="363" customFormat="1" ht="12.75" x14ac:dyDescent="0.2">
      <c r="F34" s="376"/>
    </row>
    <row r="35" spans="1:6" s="363" customFormat="1" ht="12.75" x14ac:dyDescent="0.2">
      <c r="F35" s="423" t="s">
        <v>128</v>
      </c>
    </row>
    <row r="36" spans="1:6" s="363" customFormat="1" ht="25.5" x14ac:dyDescent="0.2">
      <c r="F36" s="374" t="s">
        <v>129</v>
      </c>
    </row>
    <row r="37" spans="1:6" s="238" customFormat="1" ht="12.75" x14ac:dyDescent="0.2">
      <c r="F37" s="239"/>
    </row>
    <row r="38" spans="1:6" s="212" customFormat="1" ht="13.5" x14ac:dyDescent="0.25">
      <c r="A38" s="212" t="s">
        <v>63</v>
      </c>
    </row>
    <row r="39" spans="1:6" s="238" customFormat="1" ht="12.75" hidden="1" x14ac:dyDescent="0.2"/>
    <row r="40" spans="1:6" s="238" customFormat="1" ht="12.75" hidden="1" x14ac:dyDescent="0.2"/>
    <row r="41" spans="1:6" s="238" customFormat="1" ht="12.75" hidden="1" x14ac:dyDescent="0.2"/>
    <row r="42" spans="1:6" s="238" customFormat="1" ht="12.75" hidden="1" x14ac:dyDescent="0.2"/>
    <row r="43" spans="1:6" s="238" customFormat="1" ht="12.75" hidden="1" x14ac:dyDescent="0.2"/>
    <row r="44" spans="1:6" s="238" customFormat="1" ht="12.75" hidden="1" x14ac:dyDescent="0.2"/>
    <row r="45" spans="1:6" s="238" customFormat="1" ht="12.75" hidden="1" x14ac:dyDescent="0.2"/>
    <row r="46" spans="1:6" s="238" customFormat="1" ht="12.75" hidden="1" x14ac:dyDescent="0.2"/>
    <row r="47" spans="1:6" s="238" customFormat="1" ht="12.75" hidden="1" x14ac:dyDescent="0.2"/>
    <row r="48" spans="1:6" s="238" customFormat="1" ht="12.75" hidden="1" x14ac:dyDescent="0.2"/>
    <row r="49" s="238" customFormat="1" ht="12.75" hidden="1" x14ac:dyDescent="0.2"/>
    <row r="50" s="238" customFormat="1" ht="12.75" hidden="1" x14ac:dyDescent="0.2"/>
    <row r="51" s="238" customFormat="1" ht="12.75" hidden="1" x14ac:dyDescent="0.2"/>
    <row r="52" s="238" customFormat="1" ht="12.75" hidden="1" x14ac:dyDescent="0.2"/>
    <row r="53" s="238" customFormat="1" ht="12.75" hidden="1" x14ac:dyDescent="0.2"/>
    <row r="54" s="238" customFormat="1" ht="12.75" hidden="1" x14ac:dyDescent="0.2"/>
    <row r="55" s="238" customFormat="1" ht="12.75" hidden="1" x14ac:dyDescent="0.2"/>
    <row r="56" s="238" customFormat="1" ht="12.75" hidden="1" x14ac:dyDescent="0.2"/>
    <row r="57" s="238" customFormat="1" ht="12.75" hidden="1" x14ac:dyDescent="0.2"/>
    <row r="58" s="238" customFormat="1" ht="12.75" hidden="1" x14ac:dyDescent="0.2"/>
    <row r="59" s="238" customFormat="1" ht="12.75" hidden="1" x14ac:dyDescent="0.2"/>
    <row r="60" s="238" customFormat="1" ht="12.75" hidden="1" x14ac:dyDescent="0.2"/>
    <row r="61" s="238" customFormat="1" ht="12.75" hidden="1" x14ac:dyDescent="0.2"/>
    <row r="62" s="238" customFormat="1" ht="12.75" hidden="1" x14ac:dyDescent="0.2"/>
    <row r="63" s="238" customFormat="1" ht="12.75" hidden="1" x14ac:dyDescent="0.2"/>
    <row r="64" s="238" customFormat="1" ht="12.75" hidden="1" x14ac:dyDescent="0.2"/>
    <row r="65" s="238" customFormat="1" ht="12.75" hidden="1" x14ac:dyDescent="0.2"/>
    <row r="66" s="238" customFormat="1" ht="12.75" hidden="1" x14ac:dyDescent="0.2"/>
    <row r="67" s="238" customFormat="1" ht="12.75" hidden="1" x14ac:dyDescent="0.2"/>
    <row r="68" s="238" customFormat="1" ht="12.75" hidden="1" x14ac:dyDescent="0.2"/>
    <row r="69" s="238" customFormat="1" ht="12.75" hidden="1" x14ac:dyDescent="0.2"/>
    <row r="70" s="238" customFormat="1" ht="12.75" hidden="1" x14ac:dyDescent="0.2"/>
    <row r="71" s="238" customFormat="1" ht="12.75" hidden="1" x14ac:dyDescent="0.2"/>
    <row r="72" s="238" customFormat="1" ht="12.75" hidden="1" x14ac:dyDescent="0.2"/>
    <row r="73" s="238" customFormat="1" ht="12.75" hidden="1" x14ac:dyDescent="0.2"/>
    <row r="74" s="238" customFormat="1" ht="12.75" hidden="1" x14ac:dyDescent="0.2"/>
    <row r="75" s="238" customFormat="1" ht="12.75" hidden="1" x14ac:dyDescent="0.2"/>
    <row r="76" s="238" customFormat="1" ht="12.75" hidden="1" x14ac:dyDescent="0.2"/>
    <row r="77" s="238" customFormat="1" ht="12.75" hidden="1" x14ac:dyDescent="0.2"/>
    <row r="78" s="238" customFormat="1" ht="12.75" hidden="1" x14ac:dyDescent="0.2"/>
    <row r="79" s="238" customFormat="1" ht="12.75" hidden="1" x14ac:dyDescent="0.2"/>
    <row r="80" s="238" customFormat="1" ht="12.75" hidden="1" x14ac:dyDescent="0.2"/>
    <row r="81" s="238" customFormat="1" ht="12.75" hidden="1" x14ac:dyDescent="0.2"/>
    <row r="82" s="238" customFormat="1" ht="12.75" hidden="1" x14ac:dyDescent="0.2"/>
    <row r="83" s="238" customFormat="1" ht="12.75" hidden="1" x14ac:dyDescent="0.2"/>
    <row r="84" s="238" customFormat="1" ht="12.75" hidden="1" x14ac:dyDescent="0.2"/>
    <row r="85" s="238" customFormat="1" ht="12.75" hidden="1" x14ac:dyDescent="0.2"/>
    <row r="86" s="238" customFormat="1" ht="12.75" hidden="1" x14ac:dyDescent="0.2"/>
    <row r="87" s="238" customFormat="1" ht="12.75" hidden="1" x14ac:dyDescent="0.2"/>
    <row r="88" s="238" customFormat="1" ht="12.75" hidden="1" x14ac:dyDescent="0.2"/>
    <row r="89" s="238" customFormat="1" ht="12.75" hidden="1" x14ac:dyDescent="0.2"/>
    <row r="90" s="238" customFormat="1" ht="12.75" hidden="1" x14ac:dyDescent="0.2"/>
    <row r="91" s="238" customFormat="1" ht="12.75" hidden="1" x14ac:dyDescent="0.2"/>
    <row r="92" s="238" customFormat="1" ht="12.75" hidden="1" x14ac:dyDescent="0.2"/>
    <row r="93" s="238" customFormat="1" ht="12.75" hidden="1" x14ac:dyDescent="0.2"/>
    <row r="94" s="238" customFormat="1" ht="12.75" hidden="1" x14ac:dyDescent="0.2"/>
    <row r="95" s="238" customFormat="1" ht="12.75" hidden="1" x14ac:dyDescent="0.2"/>
    <row r="96" s="238" customFormat="1" ht="12.75" hidden="1" x14ac:dyDescent="0.2"/>
    <row r="97" s="238" customFormat="1" ht="12.75" hidden="1" x14ac:dyDescent="0.2"/>
    <row r="98" s="238" customFormat="1" ht="12.75" hidden="1" x14ac:dyDescent="0.2"/>
    <row r="99" s="238" customFormat="1" ht="12.75" hidden="1" x14ac:dyDescent="0.2"/>
    <row r="100" s="238" customFormat="1" ht="12.75" hidden="1" x14ac:dyDescent="0.2"/>
    <row r="101" s="238" customFormat="1" ht="12.75" hidden="1" x14ac:dyDescent="0.2"/>
    <row r="102" s="238" customFormat="1" ht="12.75" hidden="1" x14ac:dyDescent="0.2"/>
    <row r="103" s="238" customFormat="1" ht="12.75" hidden="1" x14ac:dyDescent="0.2"/>
    <row r="104" s="238" customFormat="1" ht="12.75" hidden="1" x14ac:dyDescent="0.2"/>
    <row r="105" s="238" customFormat="1" ht="12.75" hidden="1" x14ac:dyDescent="0.2"/>
    <row r="106" s="238" customFormat="1" ht="12.75" hidden="1" x14ac:dyDescent="0.2"/>
    <row r="107" s="238" customFormat="1" ht="12.75" hidden="1" x14ac:dyDescent="0.2"/>
    <row r="108" s="238" customFormat="1" ht="12.75" hidden="1" x14ac:dyDescent="0.2"/>
    <row r="109" s="238" customFormat="1" ht="12.75" hidden="1" x14ac:dyDescent="0.2"/>
    <row r="110" s="238" customFormat="1" ht="12.75" hidden="1" x14ac:dyDescent="0.2"/>
    <row r="111" s="238" customFormat="1" ht="12.75" hidden="1" x14ac:dyDescent="0.2"/>
    <row r="112" s="238" customFormat="1" ht="12.75" hidden="1" x14ac:dyDescent="0.2"/>
    <row r="113" s="238" customFormat="1" ht="12.75" hidden="1" x14ac:dyDescent="0.2"/>
    <row r="114" s="238" customFormat="1" ht="12.75" hidden="1" x14ac:dyDescent="0.2"/>
    <row r="115" s="238" customFormat="1" ht="12.75" hidden="1" x14ac:dyDescent="0.2"/>
    <row r="116" s="238" customFormat="1" ht="12.75" hidden="1" x14ac:dyDescent="0.2"/>
    <row r="117" s="238" customFormat="1" ht="12.75" hidden="1" x14ac:dyDescent="0.2"/>
    <row r="118" s="238" customFormat="1" ht="12.75" hidden="1" x14ac:dyDescent="0.2"/>
    <row r="119" s="238" customFormat="1" ht="12.75" hidden="1" x14ac:dyDescent="0.2"/>
    <row r="120" s="238" customFormat="1" ht="12.75" hidden="1" x14ac:dyDescent="0.2"/>
    <row r="121" s="238" customFormat="1" ht="12.75" hidden="1" x14ac:dyDescent="0.2"/>
    <row r="122" s="238" customFormat="1" ht="12.75" hidden="1" x14ac:dyDescent="0.2"/>
    <row r="123" s="238" customFormat="1" ht="12.75" hidden="1" x14ac:dyDescent="0.2"/>
    <row r="124" s="238" customFormat="1" ht="12.75" hidden="1" x14ac:dyDescent="0.2"/>
    <row r="125" s="238" customFormat="1" ht="12.75" hidden="1" x14ac:dyDescent="0.2"/>
    <row r="126" s="238" customFormat="1" ht="12.75" hidden="1" x14ac:dyDescent="0.2"/>
    <row r="127" s="238" customFormat="1" ht="12.75" hidden="1" x14ac:dyDescent="0.2"/>
    <row r="128" s="238" customFormat="1" ht="12.75" hidden="1" x14ac:dyDescent="0.2"/>
    <row r="129" s="238" customFormat="1" ht="12.75" hidden="1" x14ac:dyDescent="0.2"/>
    <row r="130" s="238" customFormat="1" ht="12.75" hidden="1" x14ac:dyDescent="0.2"/>
    <row r="131" s="238" customFormat="1" ht="12.75" hidden="1" x14ac:dyDescent="0.2"/>
    <row r="132" s="238" customFormat="1" ht="12.75" hidden="1" x14ac:dyDescent="0.2"/>
    <row r="133" s="238" customFormat="1" ht="12.75" hidden="1" x14ac:dyDescent="0.2"/>
    <row r="134" s="238" customFormat="1" ht="12.75" hidden="1" x14ac:dyDescent="0.2"/>
    <row r="135" s="238" customFormat="1" ht="12.75" hidden="1" x14ac:dyDescent="0.2"/>
    <row r="136" s="238" customFormat="1" ht="12.75" hidden="1" x14ac:dyDescent="0.2"/>
    <row r="137" s="238" customFormat="1" ht="12.75" hidden="1" x14ac:dyDescent="0.2"/>
    <row r="138" s="238" customFormat="1" ht="12.75" hidden="1" x14ac:dyDescent="0.2"/>
    <row r="139" s="238" customFormat="1" ht="12.75" hidden="1" x14ac:dyDescent="0.2"/>
    <row r="140" s="238" customFormat="1" ht="12.75" hidden="1" x14ac:dyDescent="0.2"/>
    <row r="141" s="238" customFormat="1" ht="12.75" hidden="1" x14ac:dyDescent="0.2"/>
    <row r="142" s="238" customFormat="1" ht="12.75" hidden="1" x14ac:dyDescent="0.2"/>
    <row r="143" s="238" customFormat="1" ht="12.75" hidden="1" x14ac:dyDescent="0.2"/>
    <row r="144" s="238" customFormat="1" ht="12.75" hidden="1" x14ac:dyDescent="0.2"/>
    <row r="145" s="238" customFormat="1" ht="12.75" hidden="1" x14ac:dyDescent="0.2"/>
    <row r="146" s="238" customFormat="1" ht="12.75" hidden="1" x14ac:dyDescent="0.2"/>
    <row r="147" s="238" customFormat="1" ht="12.75" hidden="1" x14ac:dyDescent="0.2"/>
    <row r="148" s="238" customFormat="1" ht="12.75" hidden="1" x14ac:dyDescent="0.2"/>
    <row r="149" s="238" customFormat="1" ht="12.75" hidden="1" x14ac:dyDescent="0.2"/>
    <row r="150" s="238" customFormat="1" ht="12.75" hidden="1" x14ac:dyDescent="0.2"/>
    <row r="151" s="238" customFormat="1" ht="12.75" hidden="1" x14ac:dyDescent="0.2"/>
    <row r="152" s="238" customFormat="1" ht="12.75" hidden="1" x14ac:dyDescent="0.2"/>
    <row r="153" s="238" customFormat="1" ht="12.75" hidden="1" x14ac:dyDescent="0.2"/>
    <row r="154" s="238" customFormat="1" ht="12.75" hidden="1" x14ac:dyDescent="0.2"/>
    <row r="155" s="238" customFormat="1" ht="12.75" hidden="1" x14ac:dyDescent="0.2"/>
    <row r="156" s="238" customFormat="1" ht="12.75" hidden="1" x14ac:dyDescent="0.2"/>
    <row r="157" s="238" customFormat="1" ht="12.75" hidden="1" x14ac:dyDescent="0.2"/>
    <row r="158" s="238" customFormat="1" ht="12.75" hidden="1" x14ac:dyDescent="0.2"/>
    <row r="159" s="238" customFormat="1" ht="12.75" hidden="1" x14ac:dyDescent="0.2"/>
    <row r="160" s="238" customFormat="1" ht="12.75" hidden="1" x14ac:dyDescent="0.2"/>
  </sheetData>
  <pageMargins left="0.70866141732283472" right="0.70866141732283472" top="0.74803149606299213" bottom="0.74803149606299213" header="0.31496062992125984" footer="0.31496062992125984"/>
  <pageSetup paperSize="9" scale="49"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B58F6-7D82-485B-91B7-101FEEA6CCC8}">
  <sheetPr>
    <pageSetUpPr fitToPage="1"/>
  </sheetPr>
  <dimension ref="A1:N179"/>
  <sheetViews>
    <sheetView zoomScale="90" zoomScaleNormal="90" workbookViewId="0">
      <selection activeCell="A8" sqref="A8"/>
    </sheetView>
  </sheetViews>
  <sheetFormatPr defaultRowHeight="14.25" x14ac:dyDescent="0.2"/>
  <cols>
    <col min="1" max="1" width="5.875" bestFit="1" customWidth="1"/>
    <col min="2" max="2" width="22.875" bestFit="1" customWidth="1"/>
    <col min="3" max="3" width="91.75" bestFit="1" customWidth="1"/>
    <col min="4" max="4" width="4.625" bestFit="1" customWidth="1"/>
    <col min="5" max="5" width="27.5" bestFit="1" customWidth="1"/>
    <col min="6" max="7" width="8.5" bestFit="1" customWidth="1"/>
    <col min="8" max="8" width="10.375" bestFit="1" customWidth="1"/>
    <col min="9" max="9" width="10" bestFit="1" customWidth="1"/>
    <col min="10" max="10" width="10.625" bestFit="1" customWidth="1"/>
    <col min="11" max="13" width="10.375" bestFit="1" customWidth="1"/>
    <col min="14" max="14" width="8.5" bestFit="1" customWidth="1"/>
  </cols>
  <sheetData>
    <row r="1" spans="1:14" x14ac:dyDescent="0.2">
      <c r="A1" s="389"/>
      <c r="B1" s="389"/>
      <c r="C1" s="389" t="s">
        <v>130</v>
      </c>
      <c r="D1" s="389"/>
      <c r="E1" s="389"/>
      <c r="F1" s="389"/>
      <c r="G1" s="389"/>
      <c r="H1" s="389"/>
      <c r="I1" s="389"/>
      <c r="J1" s="389"/>
      <c r="K1" s="389"/>
      <c r="L1" s="389"/>
      <c r="M1" s="389"/>
      <c r="N1" s="389"/>
    </row>
    <row r="2" spans="1:14" x14ac:dyDescent="0.2">
      <c r="A2" s="389" t="s">
        <v>131</v>
      </c>
      <c r="B2" s="389" t="s">
        <v>23</v>
      </c>
      <c r="C2" s="389" t="s">
        <v>132</v>
      </c>
      <c r="D2" s="389" t="s">
        <v>133</v>
      </c>
      <c r="E2" s="389" t="s">
        <v>134</v>
      </c>
      <c r="F2" s="389" t="s">
        <v>135</v>
      </c>
      <c r="G2" s="389"/>
      <c r="H2" s="389"/>
      <c r="I2" s="389"/>
      <c r="J2" s="389"/>
      <c r="K2" s="389"/>
      <c r="L2" s="389"/>
      <c r="M2" s="389"/>
      <c r="N2" s="389"/>
    </row>
    <row r="3" spans="1:14" x14ac:dyDescent="0.2">
      <c r="A3" s="389"/>
      <c r="B3" s="389"/>
      <c r="C3" s="389"/>
      <c r="D3" s="389"/>
      <c r="E3" s="389"/>
      <c r="F3" s="389"/>
      <c r="G3" s="389"/>
      <c r="H3" s="389"/>
      <c r="I3" s="389"/>
      <c r="J3" s="389"/>
      <c r="K3" s="389"/>
      <c r="L3" s="389"/>
      <c r="M3" s="389"/>
      <c r="N3" s="389"/>
    </row>
    <row r="4" spans="1:14" x14ac:dyDescent="0.2">
      <c r="A4" s="389"/>
      <c r="B4" s="389"/>
      <c r="C4" s="389"/>
      <c r="D4" s="389"/>
      <c r="E4" s="389"/>
      <c r="F4" s="389"/>
      <c r="G4" s="389"/>
      <c r="H4" s="389"/>
      <c r="I4" s="389"/>
      <c r="J4" s="389"/>
      <c r="K4" s="389"/>
      <c r="L4" s="389"/>
      <c r="M4" s="389"/>
      <c r="N4" s="389"/>
    </row>
    <row r="5" spans="1:14" x14ac:dyDescent="0.2">
      <c r="A5" s="389"/>
      <c r="B5" s="389"/>
      <c r="C5" s="389"/>
      <c r="D5" s="389"/>
      <c r="E5" s="389"/>
      <c r="F5" s="389" t="s">
        <v>136</v>
      </c>
      <c r="G5" s="389"/>
      <c r="H5" s="389"/>
      <c r="I5" s="389"/>
      <c r="J5" s="389"/>
      <c r="K5" s="389"/>
      <c r="L5" s="389"/>
      <c r="M5" s="389"/>
      <c r="N5" s="389"/>
    </row>
    <row r="6" spans="1:14" x14ac:dyDescent="0.2">
      <c r="A6" s="389"/>
      <c r="B6" s="389"/>
      <c r="C6" s="389"/>
      <c r="D6" s="389"/>
      <c r="E6" s="389"/>
      <c r="F6" s="389" t="s">
        <v>137</v>
      </c>
      <c r="G6" s="389" t="s">
        <v>138</v>
      </c>
      <c r="H6" s="389" t="s">
        <v>139</v>
      </c>
      <c r="I6" s="389" t="s">
        <v>140</v>
      </c>
      <c r="J6" s="389" t="s">
        <v>141</v>
      </c>
      <c r="K6" s="389" t="s">
        <v>142</v>
      </c>
      <c r="L6" s="389" t="s">
        <v>143</v>
      </c>
      <c r="M6" s="389" t="s">
        <v>144</v>
      </c>
      <c r="N6" s="389" t="s">
        <v>145</v>
      </c>
    </row>
    <row r="7" spans="1:14" x14ac:dyDescent="0.2">
      <c r="A7" s="389" t="s">
        <v>504</v>
      </c>
      <c r="B7" s="389" t="s">
        <v>146</v>
      </c>
      <c r="C7" s="389" t="s">
        <v>147</v>
      </c>
      <c r="D7" s="389" t="s">
        <v>148</v>
      </c>
      <c r="E7" s="389" t="s">
        <v>149</v>
      </c>
      <c r="F7" s="419"/>
      <c r="G7" s="419"/>
      <c r="H7" s="419"/>
      <c r="I7" s="419"/>
      <c r="J7" s="419"/>
      <c r="K7" s="419"/>
      <c r="L7" s="419"/>
      <c r="M7" s="419"/>
      <c r="N7" s="419"/>
    </row>
    <row r="8" spans="1:14" x14ac:dyDescent="0.2">
      <c r="A8" s="389"/>
      <c r="B8" s="389" t="s">
        <v>150</v>
      </c>
      <c r="C8" s="389" t="s">
        <v>151</v>
      </c>
      <c r="D8" s="389" t="s">
        <v>148</v>
      </c>
      <c r="E8" s="389" t="s">
        <v>149</v>
      </c>
      <c r="F8" s="419"/>
      <c r="G8" s="419"/>
      <c r="H8" s="419"/>
      <c r="I8" s="419"/>
      <c r="J8" s="419"/>
      <c r="K8" s="419"/>
      <c r="L8" s="419"/>
      <c r="M8" s="419"/>
      <c r="N8" s="419"/>
    </row>
    <row r="9" spans="1:14" x14ac:dyDescent="0.2">
      <c r="A9" s="389"/>
      <c r="B9" s="389" t="s">
        <v>152</v>
      </c>
      <c r="C9" s="389" t="s">
        <v>153</v>
      </c>
      <c r="D9" s="389" t="s">
        <v>148</v>
      </c>
      <c r="E9" s="389" t="s">
        <v>149</v>
      </c>
      <c r="F9" s="419"/>
      <c r="G9" s="419"/>
      <c r="H9" s="419"/>
      <c r="I9" s="419"/>
      <c r="J9" s="419"/>
      <c r="K9" s="419"/>
      <c r="L9" s="419"/>
      <c r="M9" s="419"/>
      <c r="N9" s="419"/>
    </row>
    <row r="10" spans="1:14" x14ac:dyDescent="0.2">
      <c r="A10" s="389"/>
      <c r="B10" s="389" t="s">
        <v>154</v>
      </c>
      <c r="C10" s="389" t="s">
        <v>155</v>
      </c>
      <c r="D10" s="389" t="s">
        <v>148</v>
      </c>
      <c r="E10" s="389" t="s">
        <v>149</v>
      </c>
      <c r="F10" s="419"/>
      <c r="G10" s="419"/>
      <c r="H10" s="419"/>
      <c r="I10" s="419"/>
      <c r="J10" s="419"/>
      <c r="K10" s="419"/>
      <c r="L10" s="419"/>
      <c r="M10" s="419"/>
      <c r="N10" s="419"/>
    </row>
    <row r="11" spans="1:14" x14ac:dyDescent="0.2">
      <c r="A11" s="389"/>
      <c r="B11" s="389" t="s">
        <v>156</v>
      </c>
      <c r="C11" s="389" t="s">
        <v>157</v>
      </c>
      <c r="D11" s="389" t="s">
        <v>148</v>
      </c>
      <c r="E11" s="389" t="s">
        <v>149</v>
      </c>
      <c r="F11" s="419"/>
      <c r="G11" s="419"/>
      <c r="H11" s="419"/>
      <c r="I11" s="419"/>
      <c r="J11" s="419"/>
      <c r="K11" s="419"/>
      <c r="L11" s="419"/>
      <c r="M11" s="419"/>
      <c r="N11" s="419"/>
    </row>
    <row r="12" spans="1:14" x14ac:dyDescent="0.2">
      <c r="A12" s="389"/>
      <c r="B12" s="389" t="s">
        <v>158</v>
      </c>
      <c r="C12" s="389" t="s">
        <v>159</v>
      </c>
      <c r="D12" s="389" t="s">
        <v>148</v>
      </c>
      <c r="E12" s="389" t="s">
        <v>149</v>
      </c>
      <c r="F12" s="419"/>
      <c r="G12" s="419"/>
      <c r="H12" s="419"/>
      <c r="I12" s="419"/>
      <c r="J12" s="419"/>
      <c r="K12" s="419"/>
      <c r="L12" s="419"/>
      <c r="M12" s="419"/>
      <c r="N12" s="419"/>
    </row>
    <row r="13" spans="1:14" x14ac:dyDescent="0.2">
      <c r="A13" s="389"/>
      <c r="B13" s="389" t="s">
        <v>160</v>
      </c>
      <c r="C13" s="389" t="s">
        <v>161</v>
      </c>
      <c r="D13" s="389" t="s">
        <v>148</v>
      </c>
      <c r="E13" s="389" t="s">
        <v>149</v>
      </c>
      <c r="F13" s="419"/>
      <c r="G13" s="419"/>
      <c r="H13" s="419"/>
      <c r="I13" s="419"/>
      <c r="J13" s="419"/>
      <c r="K13" s="419"/>
      <c r="L13" s="419"/>
      <c r="M13" s="419"/>
      <c r="N13" s="419"/>
    </row>
    <row r="14" spans="1:14" x14ac:dyDescent="0.2">
      <c r="A14" s="389"/>
      <c r="B14" s="389" t="s">
        <v>162</v>
      </c>
      <c r="C14" s="389" t="s">
        <v>163</v>
      </c>
      <c r="D14" s="389" t="s">
        <v>148</v>
      </c>
      <c r="E14" s="389" t="s">
        <v>149</v>
      </c>
      <c r="F14" s="419"/>
      <c r="G14" s="419"/>
      <c r="H14" s="419"/>
      <c r="I14" s="419"/>
      <c r="J14" s="419"/>
      <c r="K14" s="419"/>
      <c r="L14" s="419"/>
      <c r="M14" s="419"/>
      <c r="N14" s="419"/>
    </row>
    <row r="15" spans="1:14" x14ac:dyDescent="0.2">
      <c r="A15" s="389"/>
      <c r="B15" s="389" t="s">
        <v>164</v>
      </c>
      <c r="C15" s="389" t="s">
        <v>165</v>
      </c>
      <c r="D15" s="389" t="s">
        <v>148</v>
      </c>
      <c r="E15" s="389" t="s">
        <v>149</v>
      </c>
      <c r="F15" s="426"/>
      <c r="G15" s="426"/>
      <c r="H15" s="426"/>
      <c r="I15" s="426"/>
      <c r="J15" s="426"/>
      <c r="K15" s="426"/>
      <c r="L15" s="426"/>
      <c r="M15" s="426"/>
      <c r="N15" s="426"/>
    </row>
    <row r="16" spans="1:14" x14ac:dyDescent="0.2">
      <c r="A16" s="389"/>
      <c r="B16" s="389" t="s">
        <v>166</v>
      </c>
      <c r="C16" s="389" t="s">
        <v>167</v>
      </c>
      <c r="D16" s="389" t="s">
        <v>148</v>
      </c>
      <c r="E16" s="389" t="s">
        <v>149</v>
      </c>
      <c r="F16" s="427"/>
      <c r="G16" s="427"/>
      <c r="H16" s="427"/>
      <c r="I16" s="427"/>
      <c r="J16" s="427"/>
      <c r="K16" s="427"/>
      <c r="L16" s="427"/>
      <c r="M16" s="427"/>
      <c r="N16" s="427"/>
    </row>
    <row r="17" spans="1:14" x14ac:dyDescent="0.2">
      <c r="A17" s="389"/>
      <c r="B17" s="389" t="s">
        <v>168</v>
      </c>
      <c r="C17" s="389" t="s">
        <v>169</v>
      </c>
      <c r="D17" s="389" t="s">
        <v>148</v>
      </c>
      <c r="E17" s="389" t="s">
        <v>149</v>
      </c>
      <c r="F17" s="419"/>
      <c r="G17" s="419"/>
      <c r="H17" s="419"/>
      <c r="I17" s="419"/>
      <c r="J17" s="419"/>
      <c r="K17" s="419"/>
      <c r="L17" s="419"/>
      <c r="M17" s="419"/>
      <c r="N17" s="419"/>
    </row>
    <row r="18" spans="1:14" x14ac:dyDescent="0.2">
      <c r="A18" s="389"/>
      <c r="B18" s="389" t="s">
        <v>170</v>
      </c>
      <c r="C18" s="389" t="s">
        <v>171</v>
      </c>
      <c r="D18" s="389" t="s">
        <v>148</v>
      </c>
      <c r="E18" s="389" t="s">
        <v>149</v>
      </c>
      <c r="F18" s="419"/>
      <c r="G18" s="419"/>
      <c r="H18" s="419"/>
      <c r="I18" s="419"/>
      <c r="J18" s="419"/>
      <c r="K18" s="419"/>
      <c r="L18" s="419"/>
      <c r="M18" s="419"/>
      <c r="N18" s="419"/>
    </row>
    <row r="19" spans="1:14" x14ac:dyDescent="0.2">
      <c r="A19" s="389"/>
      <c r="B19" s="389" t="s">
        <v>172</v>
      </c>
      <c r="C19" s="389" t="s">
        <v>173</v>
      </c>
      <c r="D19" s="389" t="s">
        <v>148</v>
      </c>
      <c r="E19" s="389" t="s">
        <v>149</v>
      </c>
      <c r="F19" s="419"/>
      <c r="G19" s="419"/>
      <c r="H19" s="419"/>
      <c r="I19" s="419"/>
      <c r="J19" s="419"/>
      <c r="K19" s="419"/>
      <c r="L19" s="419"/>
      <c r="M19" s="419"/>
      <c r="N19" s="419"/>
    </row>
    <row r="20" spans="1:14" x14ac:dyDescent="0.2">
      <c r="A20" s="389"/>
      <c r="B20" s="389" t="s">
        <v>174</v>
      </c>
      <c r="C20" s="389" t="s">
        <v>175</v>
      </c>
      <c r="D20" s="389" t="s">
        <v>148</v>
      </c>
      <c r="E20" s="389" t="s">
        <v>149</v>
      </c>
      <c r="F20" s="419"/>
      <c r="G20" s="419"/>
      <c r="H20" s="419"/>
      <c r="I20" s="419"/>
      <c r="J20" s="419"/>
      <c r="K20" s="419"/>
      <c r="L20" s="419"/>
      <c r="M20" s="419"/>
      <c r="N20" s="419"/>
    </row>
    <row r="21" spans="1:14" x14ac:dyDescent="0.2">
      <c r="A21" s="389"/>
      <c r="B21" s="389" t="s">
        <v>176</v>
      </c>
      <c r="C21" s="389" t="s">
        <v>177</v>
      </c>
      <c r="D21" s="389" t="s">
        <v>148</v>
      </c>
      <c r="E21" s="389" t="s">
        <v>149</v>
      </c>
      <c r="F21" s="419"/>
      <c r="G21" s="419"/>
      <c r="H21" s="419"/>
      <c r="I21" s="419"/>
      <c r="J21" s="419"/>
      <c r="K21" s="419"/>
      <c r="L21" s="419"/>
      <c r="M21" s="419"/>
      <c r="N21" s="419"/>
    </row>
    <row r="22" spans="1:14" x14ac:dyDescent="0.2">
      <c r="A22" s="389"/>
      <c r="B22" s="389" t="s">
        <v>178</v>
      </c>
      <c r="C22" s="389" t="s">
        <v>179</v>
      </c>
      <c r="D22" s="389" t="s">
        <v>148</v>
      </c>
      <c r="E22" s="389" t="s">
        <v>149</v>
      </c>
      <c r="F22" s="419"/>
      <c r="G22" s="419"/>
      <c r="H22" s="419"/>
      <c r="I22" s="419"/>
      <c r="J22" s="419"/>
      <c r="K22" s="419"/>
      <c r="L22" s="419"/>
      <c r="M22" s="419"/>
      <c r="N22" s="419"/>
    </row>
    <row r="23" spans="1:14" x14ac:dyDescent="0.2">
      <c r="A23" s="389"/>
      <c r="B23" s="389" t="s">
        <v>180</v>
      </c>
      <c r="C23" s="389" t="s">
        <v>181</v>
      </c>
      <c r="D23" s="389" t="s">
        <v>148</v>
      </c>
      <c r="E23" s="389" t="s">
        <v>149</v>
      </c>
      <c r="F23" s="419"/>
      <c r="G23" s="419"/>
      <c r="H23" s="419"/>
      <c r="I23" s="419"/>
      <c r="J23" s="419"/>
      <c r="K23" s="419"/>
      <c r="L23" s="419"/>
      <c r="M23" s="419"/>
      <c r="N23" s="419"/>
    </row>
    <row r="24" spans="1:14" x14ac:dyDescent="0.2">
      <c r="A24" s="389"/>
      <c r="B24" s="389" t="s">
        <v>182</v>
      </c>
      <c r="C24" s="389" t="s">
        <v>183</v>
      </c>
      <c r="D24" s="389" t="s">
        <v>148</v>
      </c>
      <c r="E24" s="389" t="s">
        <v>149</v>
      </c>
      <c r="F24" s="419"/>
      <c r="G24" s="419"/>
      <c r="H24" s="419"/>
      <c r="I24" s="419"/>
      <c r="J24" s="419"/>
      <c r="K24" s="419"/>
      <c r="L24" s="419"/>
      <c r="M24" s="419"/>
      <c r="N24" s="419"/>
    </row>
    <row r="25" spans="1:14" x14ac:dyDescent="0.2">
      <c r="A25" s="389"/>
      <c r="B25" s="389" t="s">
        <v>184</v>
      </c>
      <c r="C25" s="389" t="s">
        <v>185</v>
      </c>
      <c r="D25" s="389" t="s">
        <v>148</v>
      </c>
      <c r="E25" s="389" t="s">
        <v>149</v>
      </c>
      <c r="F25" s="419"/>
      <c r="G25" s="419"/>
      <c r="H25" s="419"/>
      <c r="I25" s="419"/>
      <c r="J25" s="419"/>
      <c r="K25" s="419"/>
      <c r="L25" s="419"/>
      <c r="M25" s="419"/>
      <c r="N25" s="419"/>
    </row>
    <row r="26" spans="1:14" x14ac:dyDescent="0.2">
      <c r="A26" s="389"/>
      <c r="B26" s="389" t="s">
        <v>186</v>
      </c>
      <c r="C26" s="389" t="s">
        <v>187</v>
      </c>
      <c r="D26" s="389" t="s">
        <v>148</v>
      </c>
      <c r="E26" s="389" t="s">
        <v>149</v>
      </c>
      <c r="F26" s="419"/>
      <c r="G26" s="419"/>
      <c r="H26" s="419"/>
      <c r="I26" s="419"/>
      <c r="J26" s="419"/>
      <c r="K26" s="419"/>
      <c r="L26" s="419"/>
      <c r="M26" s="419"/>
      <c r="N26" s="419"/>
    </row>
    <row r="27" spans="1:14" x14ac:dyDescent="0.2">
      <c r="A27" s="389"/>
      <c r="B27" s="389" t="s">
        <v>188</v>
      </c>
      <c r="C27" s="389" t="s">
        <v>189</v>
      </c>
      <c r="D27" s="389" t="s">
        <v>148</v>
      </c>
      <c r="E27" s="389" t="s">
        <v>149</v>
      </c>
      <c r="F27" s="419"/>
      <c r="G27" s="419"/>
      <c r="H27" s="419"/>
      <c r="I27" s="419"/>
      <c r="J27" s="419"/>
      <c r="K27" s="419"/>
      <c r="L27" s="419"/>
      <c r="M27" s="419"/>
      <c r="N27" s="419"/>
    </row>
    <row r="28" spans="1:14" x14ac:dyDescent="0.2">
      <c r="A28" s="389"/>
      <c r="B28" s="389" t="s">
        <v>190</v>
      </c>
      <c r="C28" s="389" t="s">
        <v>191</v>
      </c>
      <c r="D28" s="389" t="s">
        <v>148</v>
      </c>
      <c r="E28" s="389" t="s">
        <v>149</v>
      </c>
      <c r="F28" s="419"/>
      <c r="G28" s="419"/>
      <c r="H28" s="419"/>
      <c r="I28" s="419"/>
      <c r="J28" s="419"/>
      <c r="K28" s="419"/>
      <c r="L28" s="419"/>
      <c r="M28" s="419"/>
      <c r="N28" s="419"/>
    </row>
    <row r="29" spans="1:14" x14ac:dyDescent="0.2">
      <c r="A29" s="389"/>
      <c r="B29" s="389" t="s">
        <v>192</v>
      </c>
      <c r="C29" s="389" t="s">
        <v>193</v>
      </c>
      <c r="D29" s="389" t="s">
        <v>148</v>
      </c>
      <c r="E29" s="389" t="s">
        <v>149</v>
      </c>
      <c r="F29" s="419"/>
      <c r="G29" s="419"/>
      <c r="H29" s="419"/>
      <c r="I29" s="419"/>
      <c r="J29" s="419"/>
      <c r="K29" s="419"/>
      <c r="L29" s="419"/>
      <c r="M29" s="419"/>
      <c r="N29" s="419"/>
    </row>
    <row r="30" spans="1:14" x14ac:dyDescent="0.2">
      <c r="A30" s="389"/>
      <c r="B30" s="389" t="s">
        <v>194</v>
      </c>
      <c r="C30" s="389" t="s">
        <v>195</v>
      </c>
      <c r="D30" s="389" t="s">
        <v>148</v>
      </c>
      <c r="E30" s="389" t="s">
        <v>149</v>
      </c>
      <c r="F30" s="419"/>
      <c r="G30" s="419"/>
      <c r="H30" s="419"/>
      <c r="I30" s="419"/>
      <c r="J30" s="419"/>
      <c r="K30" s="419"/>
      <c r="L30" s="419"/>
      <c r="M30" s="419"/>
      <c r="N30" s="419"/>
    </row>
    <row r="31" spans="1:14" x14ac:dyDescent="0.2">
      <c r="A31" s="389"/>
      <c r="B31" s="389" t="s">
        <v>196</v>
      </c>
      <c r="C31" s="389" t="s">
        <v>197</v>
      </c>
      <c r="D31" s="389" t="s">
        <v>148</v>
      </c>
      <c r="E31" s="389" t="s">
        <v>149</v>
      </c>
      <c r="F31" s="419"/>
      <c r="G31" s="419"/>
      <c r="H31" s="419"/>
      <c r="I31" s="419"/>
      <c r="J31" s="419"/>
      <c r="K31" s="419"/>
      <c r="L31" s="419"/>
      <c r="M31" s="419"/>
      <c r="N31" s="419"/>
    </row>
    <row r="32" spans="1:14" x14ac:dyDescent="0.2">
      <c r="A32" s="389"/>
      <c r="B32" s="389" t="s">
        <v>198</v>
      </c>
      <c r="C32" s="389" t="s">
        <v>199</v>
      </c>
      <c r="D32" s="389" t="s">
        <v>148</v>
      </c>
      <c r="E32" s="389" t="s">
        <v>149</v>
      </c>
      <c r="F32" s="419"/>
      <c r="G32" s="419"/>
      <c r="H32" s="419"/>
      <c r="I32" s="419"/>
      <c r="J32" s="419"/>
      <c r="K32" s="419"/>
      <c r="L32" s="419"/>
      <c r="M32" s="419"/>
      <c r="N32" s="419"/>
    </row>
    <row r="33" spans="1:14" x14ac:dyDescent="0.2">
      <c r="A33" s="389"/>
      <c r="B33" s="389" t="s">
        <v>200</v>
      </c>
      <c r="C33" s="389" t="s">
        <v>201</v>
      </c>
      <c r="D33" s="389" t="s">
        <v>148</v>
      </c>
      <c r="E33" s="389" t="s">
        <v>149</v>
      </c>
      <c r="F33" s="419"/>
      <c r="G33" s="419"/>
      <c r="H33" s="419"/>
      <c r="I33" s="419"/>
      <c r="J33" s="419"/>
      <c r="K33" s="419"/>
      <c r="L33" s="419"/>
      <c r="M33" s="419"/>
      <c r="N33" s="419"/>
    </row>
    <row r="34" spans="1:14" x14ac:dyDescent="0.2">
      <c r="A34" s="389"/>
      <c r="B34" s="389" t="s">
        <v>202</v>
      </c>
      <c r="C34" s="389" t="s">
        <v>203</v>
      </c>
      <c r="D34" s="389" t="s">
        <v>148</v>
      </c>
      <c r="E34" s="389" t="s">
        <v>149</v>
      </c>
      <c r="F34" s="419"/>
      <c r="G34" s="419"/>
      <c r="H34" s="419"/>
      <c r="I34" s="419"/>
      <c r="J34" s="419"/>
      <c r="K34" s="419"/>
      <c r="L34" s="419"/>
      <c r="M34" s="419"/>
      <c r="N34" s="419"/>
    </row>
    <row r="35" spans="1:14" x14ac:dyDescent="0.2">
      <c r="A35" s="389"/>
      <c r="B35" s="389" t="s">
        <v>204</v>
      </c>
      <c r="C35" s="389" t="s">
        <v>205</v>
      </c>
      <c r="D35" s="389" t="s">
        <v>148</v>
      </c>
      <c r="E35" s="389" t="s">
        <v>149</v>
      </c>
      <c r="F35" s="419"/>
      <c r="G35" s="419"/>
      <c r="H35" s="419"/>
      <c r="I35" s="419"/>
      <c r="J35" s="419"/>
      <c r="K35" s="419"/>
      <c r="L35" s="419"/>
      <c r="M35" s="419"/>
      <c r="N35" s="419"/>
    </row>
    <row r="36" spans="1:14" x14ac:dyDescent="0.2">
      <c r="A36" s="389"/>
      <c r="B36" s="389" t="s">
        <v>206</v>
      </c>
      <c r="C36" s="389" t="s">
        <v>207</v>
      </c>
      <c r="D36" s="389" t="s">
        <v>148</v>
      </c>
      <c r="E36" s="389" t="s">
        <v>149</v>
      </c>
      <c r="F36" s="419"/>
      <c r="G36" s="419"/>
      <c r="H36" s="419"/>
      <c r="I36" s="419"/>
      <c r="J36" s="419"/>
      <c r="K36" s="419"/>
      <c r="L36" s="419"/>
      <c r="M36" s="419"/>
      <c r="N36" s="419"/>
    </row>
    <row r="37" spans="1:14" x14ac:dyDescent="0.2">
      <c r="A37" s="389"/>
      <c r="B37" s="389" t="s">
        <v>208</v>
      </c>
      <c r="C37" s="389" t="s">
        <v>209</v>
      </c>
      <c r="D37" s="389" t="s">
        <v>148</v>
      </c>
      <c r="E37" s="389" t="s">
        <v>149</v>
      </c>
      <c r="F37" s="419"/>
      <c r="G37" s="419"/>
      <c r="H37" s="419"/>
      <c r="I37" s="419"/>
      <c r="J37" s="419"/>
      <c r="K37" s="419"/>
      <c r="L37" s="419"/>
      <c r="M37" s="419"/>
      <c r="N37" s="419"/>
    </row>
    <row r="38" spans="1:14" x14ac:dyDescent="0.2">
      <c r="A38" s="389"/>
      <c r="B38" s="389" t="s">
        <v>210</v>
      </c>
      <c r="C38" s="389" t="s">
        <v>211</v>
      </c>
      <c r="D38" s="389" t="s">
        <v>148</v>
      </c>
      <c r="E38" s="389" t="s">
        <v>149</v>
      </c>
      <c r="F38" s="419"/>
      <c r="G38" s="419"/>
      <c r="H38" s="419"/>
      <c r="I38" s="419"/>
      <c r="J38" s="419"/>
      <c r="K38" s="419"/>
      <c r="L38" s="419"/>
      <c r="M38" s="419"/>
      <c r="N38" s="419"/>
    </row>
    <row r="39" spans="1:14" x14ac:dyDescent="0.2">
      <c r="A39" s="389"/>
      <c r="B39" s="389" t="s">
        <v>212</v>
      </c>
      <c r="C39" s="389" t="s">
        <v>213</v>
      </c>
      <c r="D39" s="389" t="s">
        <v>148</v>
      </c>
      <c r="E39" s="389" t="s">
        <v>149</v>
      </c>
      <c r="F39" s="419"/>
      <c r="G39" s="419"/>
      <c r="H39" s="419"/>
      <c r="I39" s="419"/>
      <c r="J39" s="419"/>
      <c r="K39" s="419"/>
      <c r="L39" s="419"/>
      <c r="M39" s="419"/>
      <c r="N39" s="419"/>
    </row>
    <row r="40" spans="1:14" x14ac:dyDescent="0.2">
      <c r="A40" s="389"/>
      <c r="B40" s="389" t="s">
        <v>214</v>
      </c>
      <c r="C40" s="389" t="s">
        <v>215</v>
      </c>
      <c r="D40" s="389" t="s">
        <v>148</v>
      </c>
      <c r="E40" s="389" t="s">
        <v>149</v>
      </c>
      <c r="F40" s="420"/>
      <c r="G40" s="420"/>
      <c r="H40" s="420"/>
      <c r="I40" s="420"/>
      <c r="J40" s="420"/>
      <c r="K40" s="420"/>
      <c r="L40" s="420"/>
      <c r="M40" s="420"/>
      <c r="N40" s="420"/>
    </row>
    <row r="41" spans="1:14" x14ac:dyDescent="0.2">
      <c r="A41" s="389"/>
      <c r="B41" s="389" t="s">
        <v>216</v>
      </c>
      <c r="C41" s="389" t="s">
        <v>217</v>
      </c>
      <c r="D41" s="389" t="s">
        <v>148</v>
      </c>
      <c r="E41" s="389" t="s">
        <v>149</v>
      </c>
      <c r="F41" s="420"/>
      <c r="G41" s="420"/>
      <c r="H41" s="420"/>
      <c r="I41" s="420"/>
      <c r="J41" s="420"/>
      <c r="K41" s="420"/>
      <c r="L41" s="420"/>
      <c r="M41" s="420"/>
      <c r="N41" s="420"/>
    </row>
    <row r="42" spans="1:14" x14ac:dyDescent="0.2">
      <c r="A42" s="389"/>
      <c r="B42" s="389" t="s">
        <v>218</v>
      </c>
      <c r="C42" s="389" t="s">
        <v>219</v>
      </c>
      <c r="D42" s="389" t="s">
        <v>148</v>
      </c>
      <c r="E42" s="389" t="s">
        <v>149</v>
      </c>
      <c r="F42" s="420"/>
      <c r="G42" s="420"/>
      <c r="H42" s="420"/>
      <c r="I42" s="420"/>
      <c r="J42" s="420"/>
      <c r="K42" s="420"/>
      <c r="L42" s="420"/>
      <c r="M42" s="420"/>
      <c r="N42" s="420"/>
    </row>
    <row r="43" spans="1:14" x14ac:dyDescent="0.2">
      <c r="A43" s="389"/>
      <c r="B43" s="389" t="s">
        <v>220</v>
      </c>
      <c r="C43" s="389" t="s">
        <v>221</v>
      </c>
      <c r="D43" s="389" t="s">
        <v>148</v>
      </c>
      <c r="E43" s="389" t="s">
        <v>149</v>
      </c>
      <c r="F43" s="420"/>
      <c r="G43" s="420"/>
      <c r="H43" s="420"/>
      <c r="I43" s="420"/>
      <c r="J43" s="420"/>
      <c r="K43" s="420"/>
      <c r="L43" s="420"/>
      <c r="M43" s="420"/>
      <c r="N43" s="420"/>
    </row>
    <row r="44" spans="1:14" x14ac:dyDescent="0.2">
      <c r="A44" s="389"/>
      <c r="B44" s="389" t="s">
        <v>222</v>
      </c>
      <c r="C44" s="389" t="s">
        <v>223</v>
      </c>
      <c r="D44" s="389" t="s">
        <v>148</v>
      </c>
      <c r="E44" s="389" t="s">
        <v>149</v>
      </c>
      <c r="F44" s="420"/>
      <c r="G44" s="420"/>
      <c r="H44" s="420"/>
      <c r="I44" s="420"/>
      <c r="J44" s="420"/>
      <c r="K44" s="420"/>
      <c r="L44" s="420"/>
      <c r="M44" s="420"/>
      <c r="N44" s="420"/>
    </row>
    <row r="45" spans="1:14" x14ac:dyDescent="0.2">
      <c r="A45" s="389"/>
      <c r="B45" s="389" t="s">
        <v>224</v>
      </c>
      <c r="C45" s="389" t="s">
        <v>225</v>
      </c>
      <c r="D45" s="389" t="s">
        <v>148</v>
      </c>
      <c r="E45" s="389" t="s">
        <v>149</v>
      </c>
      <c r="F45" s="420"/>
      <c r="G45" s="420"/>
      <c r="H45" s="420"/>
      <c r="I45" s="420"/>
      <c r="J45" s="420"/>
      <c r="K45" s="420"/>
      <c r="L45" s="420"/>
      <c r="M45" s="420"/>
      <c r="N45" s="420"/>
    </row>
    <row r="46" spans="1:14" x14ac:dyDescent="0.2">
      <c r="A46" s="389"/>
      <c r="B46" s="389" t="s">
        <v>226</v>
      </c>
      <c r="C46" s="389" t="s">
        <v>227</v>
      </c>
      <c r="D46" s="389" t="s">
        <v>148</v>
      </c>
      <c r="E46" s="389" t="s">
        <v>149</v>
      </c>
      <c r="F46" s="420"/>
      <c r="G46" s="420"/>
      <c r="H46" s="420"/>
      <c r="I46" s="420"/>
      <c r="J46" s="420"/>
      <c r="K46" s="420"/>
      <c r="L46" s="420"/>
      <c r="M46" s="420"/>
      <c r="N46" s="420"/>
    </row>
    <row r="47" spans="1:14" x14ac:dyDescent="0.2">
      <c r="A47" s="389"/>
      <c r="B47" s="389" t="s">
        <v>228</v>
      </c>
      <c r="C47" s="389" t="s">
        <v>229</v>
      </c>
      <c r="D47" s="389" t="s">
        <v>230</v>
      </c>
      <c r="E47" s="389" t="s">
        <v>231</v>
      </c>
      <c r="F47" s="428"/>
      <c r="G47" s="428"/>
      <c r="H47" s="428"/>
      <c r="I47" s="428"/>
      <c r="J47" s="428"/>
      <c r="K47" s="428"/>
      <c r="L47" s="428"/>
      <c r="M47" s="428"/>
      <c r="N47" s="428"/>
    </row>
    <row r="48" spans="1:14" x14ac:dyDescent="0.2">
      <c r="A48" s="389"/>
      <c r="B48" s="389" t="s">
        <v>232</v>
      </c>
      <c r="C48" s="389" t="s">
        <v>233</v>
      </c>
      <c r="D48" s="389" t="s">
        <v>230</v>
      </c>
      <c r="E48" s="389" t="s">
        <v>149</v>
      </c>
      <c r="F48" s="428"/>
      <c r="G48" s="428"/>
      <c r="H48" s="428"/>
      <c r="I48" s="428"/>
      <c r="J48" s="428"/>
      <c r="K48" s="428"/>
      <c r="L48" s="428"/>
      <c r="M48" s="428"/>
      <c r="N48" s="428"/>
    </row>
    <row r="49" spans="1:14" x14ac:dyDescent="0.2">
      <c r="A49" s="389"/>
      <c r="B49" s="389" t="s">
        <v>234</v>
      </c>
      <c r="C49" s="389" t="s">
        <v>235</v>
      </c>
      <c r="D49" s="389" t="s">
        <v>230</v>
      </c>
      <c r="E49" s="389" t="s">
        <v>231</v>
      </c>
      <c r="F49" s="428"/>
      <c r="G49" s="428"/>
      <c r="H49" s="428"/>
      <c r="I49" s="428">
        <v>0.19</v>
      </c>
      <c r="J49" s="428">
        <v>0.19</v>
      </c>
      <c r="K49" s="428">
        <v>0.19</v>
      </c>
      <c r="L49" s="428">
        <v>0.25</v>
      </c>
      <c r="M49" s="428">
        <v>0.25</v>
      </c>
      <c r="N49" s="428"/>
    </row>
    <row r="50" spans="1:14" x14ac:dyDescent="0.2">
      <c r="A50" s="389"/>
      <c r="B50" s="389" t="s">
        <v>236</v>
      </c>
      <c r="C50" s="389" t="s">
        <v>237</v>
      </c>
      <c r="D50" s="389" t="s">
        <v>238</v>
      </c>
      <c r="E50" s="389" t="s">
        <v>231</v>
      </c>
      <c r="F50" s="424">
        <v>103.2</v>
      </c>
      <c r="G50" s="424">
        <v>105.5</v>
      </c>
      <c r="H50" s="424">
        <v>107.6</v>
      </c>
      <c r="I50" s="424">
        <v>109.703354739972</v>
      </c>
      <c r="J50" s="424">
        <v>111.897421834771</v>
      </c>
      <c r="K50" s="424">
        <v>114.172657229451</v>
      </c>
      <c r="L50" s="424">
        <v>116.57028303126999</v>
      </c>
      <c r="M50" s="424">
        <v>119.01825897492699</v>
      </c>
      <c r="N50" s="424"/>
    </row>
    <row r="51" spans="1:14" x14ac:dyDescent="0.2">
      <c r="A51" s="389"/>
      <c r="B51" s="389" t="s">
        <v>239</v>
      </c>
      <c r="C51" s="389" t="s">
        <v>240</v>
      </c>
      <c r="D51" s="389" t="s">
        <v>238</v>
      </c>
      <c r="E51" s="389" t="s">
        <v>231</v>
      </c>
      <c r="F51" s="424">
        <v>103.5</v>
      </c>
      <c r="G51" s="424">
        <v>105.9</v>
      </c>
      <c r="H51" s="424">
        <v>107.9</v>
      </c>
      <c r="I51" s="424">
        <v>109.884538749418</v>
      </c>
      <c r="J51" s="424">
        <v>112.082229524407</v>
      </c>
      <c r="K51" s="424">
        <v>114.370561696745</v>
      </c>
      <c r="L51" s="424">
        <v>116.772343492377</v>
      </c>
      <c r="M51" s="424">
        <v>119.22456270571701</v>
      </c>
      <c r="N51" s="424"/>
    </row>
    <row r="52" spans="1:14" x14ac:dyDescent="0.2">
      <c r="A52" s="389"/>
      <c r="B52" s="389" t="s">
        <v>241</v>
      </c>
      <c r="C52" s="389" t="s">
        <v>242</v>
      </c>
      <c r="D52" s="389" t="s">
        <v>238</v>
      </c>
      <c r="E52" s="389" t="s">
        <v>231</v>
      </c>
      <c r="F52" s="424">
        <v>103.5</v>
      </c>
      <c r="G52" s="424">
        <v>105.9</v>
      </c>
      <c r="H52" s="424">
        <v>107.9</v>
      </c>
      <c r="I52" s="424">
        <v>110.066021998987</v>
      </c>
      <c r="J52" s="424">
        <v>112.26734243896701</v>
      </c>
      <c r="K52" s="424">
        <v>114.568809207453</v>
      </c>
      <c r="L52" s="424">
        <v>116.97475420081</v>
      </c>
      <c r="M52" s="424">
        <v>119.431224039027</v>
      </c>
      <c r="N52" s="424"/>
    </row>
    <row r="53" spans="1:14" x14ac:dyDescent="0.2">
      <c r="A53" s="389"/>
      <c r="B53" s="389" t="s">
        <v>243</v>
      </c>
      <c r="C53" s="389" t="s">
        <v>244</v>
      </c>
      <c r="D53" s="389" t="s">
        <v>238</v>
      </c>
      <c r="E53" s="389" t="s">
        <v>231</v>
      </c>
      <c r="F53" s="424">
        <v>103.5</v>
      </c>
      <c r="G53" s="424">
        <v>105.9</v>
      </c>
      <c r="H53" s="424">
        <v>108</v>
      </c>
      <c r="I53" s="424">
        <v>110.24780498289699</v>
      </c>
      <c r="J53" s="424">
        <v>112.452761082555</v>
      </c>
      <c r="K53" s="424">
        <v>114.7674003562</v>
      </c>
      <c r="L53" s="424">
        <v>117.17751576368001</v>
      </c>
      <c r="M53" s="424">
        <v>119.638243594717</v>
      </c>
      <c r="N53" s="424"/>
    </row>
    <row r="54" spans="1:14" x14ac:dyDescent="0.2">
      <c r="A54" s="389"/>
      <c r="B54" s="389" t="s">
        <v>245</v>
      </c>
      <c r="C54" s="389" t="s">
        <v>246</v>
      </c>
      <c r="D54" s="389" t="s">
        <v>238</v>
      </c>
      <c r="E54" s="389" t="s">
        <v>231</v>
      </c>
      <c r="F54" s="424">
        <v>104</v>
      </c>
      <c r="G54" s="424">
        <v>106.5</v>
      </c>
      <c r="H54" s="424">
        <v>108.3</v>
      </c>
      <c r="I54" s="424">
        <v>110.429888196185</v>
      </c>
      <c r="J54" s="424">
        <v>112.638485960108</v>
      </c>
      <c r="K54" s="424">
        <v>114.96633573864</v>
      </c>
      <c r="L54" s="424">
        <v>117.380628789151</v>
      </c>
      <c r="M54" s="424">
        <v>119.845621993724</v>
      </c>
      <c r="N54" s="424"/>
    </row>
    <row r="55" spans="1:14" x14ac:dyDescent="0.2">
      <c r="A55" s="389"/>
      <c r="B55" s="389" t="s">
        <v>247</v>
      </c>
      <c r="C55" s="389" t="s">
        <v>248</v>
      </c>
      <c r="D55" s="389" t="s">
        <v>238</v>
      </c>
      <c r="E55" s="389" t="s">
        <v>231</v>
      </c>
      <c r="F55" s="424">
        <v>104.3</v>
      </c>
      <c r="G55" s="424">
        <v>106.6</v>
      </c>
      <c r="H55" s="424">
        <v>108.469999617629</v>
      </c>
      <c r="I55" s="424">
        <v>110.61227213470301</v>
      </c>
      <c r="J55" s="424">
        <v>112.824517577397</v>
      </c>
      <c r="K55" s="424">
        <v>115.16561595146101</v>
      </c>
      <c r="L55" s="424">
        <v>117.58409388644201</v>
      </c>
      <c r="M55" s="424">
        <v>120.05335985805699</v>
      </c>
      <c r="N55" s="424"/>
    </row>
    <row r="56" spans="1:14" x14ac:dyDescent="0.2">
      <c r="A56" s="389"/>
      <c r="B56" s="389" t="s">
        <v>249</v>
      </c>
      <c r="C56" s="389" t="s">
        <v>250</v>
      </c>
      <c r="D56" s="389" t="s">
        <v>238</v>
      </c>
      <c r="E56" s="389" t="s">
        <v>231</v>
      </c>
      <c r="F56" s="424">
        <v>104.4</v>
      </c>
      <c r="G56" s="424">
        <v>106.7</v>
      </c>
      <c r="H56" s="424">
        <v>108.64026608539599</v>
      </c>
      <c r="I56" s="424">
        <v>110.794957295123</v>
      </c>
      <c r="J56" s="424">
        <v>113.01085644102599</v>
      </c>
      <c r="K56" s="424">
        <v>115.365241592385</v>
      </c>
      <c r="L56" s="424">
        <v>117.78791166582501</v>
      </c>
      <c r="M56" s="424">
        <v>120.261457810807</v>
      </c>
      <c r="N56" s="424"/>
    </row>
    <row r="57" spans="1:14" x14ac:dyDescent="0.2">
      <c r="A57" s="389"/>
      <c r="B57" s="389" t="s">
        <v>251</v>
      </c>
      <c r="C57" s="389" t="s">
        <v>252</v>
      </c>
      <c r="D57" s="389" t="s">
        <v>238</v>
      </c>
      <c r="E57" s="389" t="s">
        <v>231</v>
      </c>
      <c r="F57" s="424">
        <v>104.7</v>
      </c>
      <c r="G57" s="424">
        <v>106.9</v>
      </c>
      <c r="H57" s="424">
        <v>108.81079982217901</v>
      </c>
      <c r="I57" s="424">
        <v>110.977944174939</v>
      </c>
      <c r="J57" s="424">
        <v>113.197503058438</v>
      </c>
      <c r="K57" s="424">
        <v>115.565213260169</v>
      </c>
      <c r="L57" s="424">
        <v>117.992082738633</v>
      </c>
      <c r="M57" s="424">
        <v>120.46991647614399</v>
      </c>
      <c r="N57" s="424"/>
    </row>
    <row r="58" spans="1:14" x14ac:dyDescent="0.2">
      <c r="A58" s="389"/>
      <c r="B58" s="389" t="s">
        <v>253</v>
      </c>
      <c r="C58" s="389" t="s">
        <v>254</v>
      </c>
      <c r="D58" s="389" t="s">
        <v>238</v>
      </c>
      <c r="E58" s="389" t="s">
        <v>231</v>
      </c>
      <c r="F58" s="424">
        <v>105</v>
      </c>
      <c r="G58" s="424">
        <v>107.1</v>
      </c>
      <c r="H58" s="424">
        <v>108.981601247513</v>
      </c>
      <c r="I58" s="424">
        <v>111.161233272464</v>
      </c>
      <c r="J58" s="424">
        <v>113.384457937913</v>
      </c>
      <c r="K58" s="424">
        <v>115.765531554609</v>
      </c>
      <c r="L58" s="424">
        <v>118.196607717256</v>
      </c>
      <c r="M58" s="424">
        <v>120.678736479319</v>
      </c>
      <c r="N58" s="424"/>
    </row>
    <row r="59" spans="1:14" x14ac:dyDescent="0.2">
      <c r="A59" s="389"/>
      <c r="B59" s="389" t="s">
        <v>255</v>
      </c>
      <c r="C59" s="389" t="s">
        <v>256</v>
      </c>
      <c r="D59" s="389" t="s">
        <v>238</v>
      </c>
      <c r="E59" s="389" t="s">
        <v>231</v>
      </c>
      <c r="F59" s="424">
        <v>104.5</v>
      </c>
      <c r="G59" s="424">
        <v>106.4</v>
      </c>
      <c r="H59" s="424">
        <v>109.161593222387</v>
      </c>
      <c r="I59" s="424">
        <v>111.344825086835</v>
      </c>
      <c r="J59" s="424">
        <v>113.580996157239</v>
      </c>
      <c r="K59" s="424">
        <v>115.96619707654099</v>
      </c>
      <c r="L59" s="424">
        <v>118.40148721514799</v>
      </c>
      <c r="M59" s="424">
        <v>120.887918446667</v>
      </c>
      <c r="N59" s="424"/>
    </row>
    <row r="60" spans="1:14" x14ac:dyDescent="0.2">
      <c r="A60" s="389"/>
      <c r="B60" s="389" t="s">
        <v>257</v>
      </c>
      <c r="C60" s="389" t="s">
        <v>258</v>
      </c>
      <c r="D60" s="389" t="s">
        <v>238</v>
      </c>
      <c r="E60" s="389" t="s">
        <v>231</v>
      </c>
      <c r="F60" s="424">
        <v>104.9</v>
      </c>
      <c r="G60" s="424">
        <v>106.8</v>
      </c>
      <c r="H60" s="424">
        <v>109.341882468641</v>
      </c>
      <c r="I60" s="424">
        <v>111.52872011801399</v>
      </c>
      <c r="J60" s="424">
        <v>113.77787505175399</v>
      </c>
      <c r="K60" s="424">
        <v>116.167210427841</v>
      </c>
      <c r="L60" s="424">
        <v>118.606721846825</v>
      </c>
      <c r="M60" s="424">
        <v>121.097463005609</v>
      </c>
      <c r="N60" s="424"/>
    </row>
    <row r="61" spans="1:14" x14ac:dyDescent="0.2">
      <c r="A61" s="389"/>
      <c r="B61" s="389" t="s">
        <v>259</v>
      </c>
      <c r="C61" s="389" t="s">
        <v>260</v>
      </c>
      <c r="D61" s="389" t="s">
        <v>238</v>
      </c>
      <c r="E61" s="389" t="s">
        <v>231</v>
      </c>
      <c r="F61" s="424">
        <v>105.1</v>
      </c>
      <c r="G61" s="424">
        <v>107</v>
      </c>
      <c r="H61" s="424">
        <v>109.52246947724301</v>
      </c>
      <c r="I61" s="424">
        <v>111.712918866788</v>
      </c>
      <c r="J61" s="424">
        <v>113.97509521197701</v>
      </c>
      <c r="K61" s="424">
        <v>116.368572211429</v>
      </c>
      <c r="L61" s="424">
        <v>118.812312227869</v>
      </c>
      <c r="M61" s="424">
        <v>121.307370784654</v>
      </c>
      <c r="N61" s="424"/>
    </row>
    <row r="62" spans="1:14" x14ac:dyDescent="0.2">
      <c r="A62" s="389"/>
      <c r="B62" s="389" t="s">
        <v>261</v>
      </c>
      <c r="C62" s="389" t="s">
        <v>262</v>
      </c>
      <c r="D62" s="389" t="s">
        <v>148</v>
      </c>
      <c r="E62" s="389" t="s">
        <v>231</v>
      </c>
      <c r="F62" s="419"/>
      <c r="G62" s="419"/>
      <c r="H62" s="419"/>
      <c r="I62" s="419"/>
      <c r="J62" s="419"/>
      <c r="K62" s="419"/>
      <c r="L62" s="419"/>
      <c r="M62" s="419"/>
      <c r="N62" s="419"/>
    </row>
    <row r="63" spans="1:14" x14ac:dyDescent="0.2">
      <c r="A63" s="389"/>
      <c r="B63" s="389" t="s">
        <v>263</v>
      </c>
      <c r="C63" s="389" t="s">
        <v>264</v>
      </c>
      <c r="D63" s="389" t="s">
        <v>230</v>
      </c>
      <c r="E63" s="389" t="s">
        <v>231</v>
      </c>
      <c r="F63" s="428"/>
      <c r="G63" s="428"/>
      <c r="H63" s="428"/>
      <c r="I63" s="428"/>
      <c r="J63" s="428"/>
      <c r="K63" s="428"/>
      <c r="L63" s="428"/>
      <c r="M63" s="428"/>
      <c r="N63" s="428"/>
    </row>
    <row r="64" spans="1:14" x14ac:dyDescent="0.2">
      <c r="A64" s="389"/>
      <c r="B64" s="389" t="s">
        <v>265</v>
      </c>
      <c r="C64" s="389" t="s">
        <v>266</v>
      </c>
      <c r="D64" s="389" t="s">
        <v>238</v>
      </c>
      <c r="E64" s="389" t="s">
        <v>231</v>
      </c>
      <c r="F64" s="424"/>
      <c r="G64" s="424"/>
      <c r="H64" s="424"/>
      <c r="I64" s="424"/>
      <c r="J64" s="424"/>
      <c r="K64" s="424"/>
      <c r="L64" s="424"/>
      <c r="M64" s="424"/>
      <c r="N64" s="419"/>
    </row>
    <row r="65" spans="1:14" x14ac:dyDescent="0.2">
      <c r="A65" s="389"/>
      <c r="B65" s="389" t="s">
        <v>267</v>
      </c>
      <c r="C65" s="389" t="s">
        <v>268</v>
      </c>
      <c r="D65" s="389" t="s">
        <v>148</v>
      </c>
      <c r="E65" s="389" t="s">
        <v>231</v>
      </c>
      <c r="F65" s="424"/>
      <c r="G65" s="424"/>
      <c r="H65" s="424"/>
      <c r="I65" s="424"/>
      <c r="J65" s="424"/>
      <c r="K65" s="424"/>
      <c r="L65" s="424"/>
      <c r="M65" s="424"/>
      <c r="N65" s="419"/>
    </row>
    <row r="66" spans="1:14" x14ac:dyDescent="0.2">
      <c r="A66" s="389"/>
      <c r="B66" s="389" t="s">
        <v>269</v>
      </c>
      <c r="C66" s="389" t="s">
        <v>270</v>
      </c>
      <c r="D66" s="389" t="s">
        <v>230</v>
      </c>
      <c r="E66" s="389" t="s">
        <v>231</v>
      </c>
      <c r="F66" s="424"/>
      <c r="G66" s="424"/>
      <c r="H66" s="424"/>
      <c r="I66" s="424"/>
      <c r="J66" s="424"/>
      <c r="K66" s="424"/>
      <c r="L66" s="424"/>
      <c r="M66" s="424"/>
      <c r="N66" s="428"/>
    </row>
    <row r="67" spans="1:14" x14ac:dyDescent="0.2">
      <c r="A67" s="389"/>
      <c r="B67" s="389" t="s">
        <v>271</v>
      </c>
      <c r="C67" s="389" t="s">
        <v>272</v>
      </c>
      <c r="D67" s="389" t="s">
        <v>238</v>
      </c>
      <c r="E67" s="389" t="s">
        <v>231</v>
      </c>
      <c r="F67" s="424"/>
      <c r="G67" s="424"/>
      <c r="H67" s="424"/>
      <c r="I67" s="424"/>
      <c r="J67" s="424"/>
      <c r="K67" s="424"/>
      <c r="L67" s="424"/>
      <c r="M67" s="424"/>
      <c r="N67" s="419"/>
    </row>
    <row r="68" spans="1:14" x14ac:dyDescent="0.2">
      <c r="A68" s="389"/>
      <c r="B68" s="389" t="s">
        <v>273</v>
      </c>
      <c r="C68" s="389" t="s">
        <v>274</v>
      </c>
      <c r="D68" s="389" t="s">
        <v>148</v>
      </c>
      <c r="E68" s="389" t="s">
        <v>231</v>
      </c>
      <c r="F68" s="424"/>
      <c r="G68" s="424"/>
      <c r="H68" s="424"/>
      <c r="I68" s="424"/>
      <c r="J68" s="424"/>
      <c r="K68" s="424"/>
      <c r="L68" s="424"/>
      <c r="M68" s="424"/>
      <c r="N68" s="419"/>
    </row>
    <row r="69" spans="1:14" x14ac:dyDescent="0.2">
      <c r="A69" s="389"/>
      <c r="B69" s="389" t="s">
        <v>275</v>
      </c>
      <c r="C69" s="389" t="s">
        <v>276</v>
      </c>
      <c r="D69" s="389" t="s">
        <v>230</v>
      </c>
      <c r="E69" s="389" t="s">
        <v>231</v>
      </c>
      <c r="F69" s="424"/>
      <c r="G69" s="424"/>
      <c r="H69" s="424"/>
      <c r="I69" s="424"/>
      <c r="J69" s="424"/>
      <c r="K69" s="424"/>
      <c r="L69" s="424"/>
      <c r="M69" s="424"/>
      <c r="N69" s="428"/>
    </row>
    <row r="70" spans="1:14" x14ac:dyDescent="0.2">
      <c r="A70" s="389"/>
      <c r="B70" s="389" t="s">
        <v>277</v>
      </c>
      <c r="C70" s="389" t="s">
        <v>278</v>
      </c>
      <c r="D70" s="389" t="s">
        <v>238</v>
      </c>
      <c r="E70" s="389" t="s">
        <v>231</v>
      </c>
      <c r="F70" s="424"/>
      <c r="G70" s="424"/>
      <c r="H70" s="424"/>
      <c r="I70" s="424"/>
      <c r="J70" s="424"/>
      <c r="K70" s="424"/>
      <c r="L70" s="424"/>
      <c r="M70" s="424"/>
      <c r="N70" s="419"/>
    </row>
    <row r="71" spans="1:14" x14ac:dyDescent="0.2">
      <c r="A71" s="389"/>
      <c r="B71" s="389" t="s">
        <v>279</v>
      </c>
      <c r="C71" s="389" t="s">
        <v>280</v>
      </c>
      <c r="D71" s="389" t="s">
        <v>281</v>
      </c>
      <c r="E71" s="389" t="s">
        <v>149</v>
      </c>
      <c r="F71" s="424"/>
      <c r="G71" s="424"/>
      <c r="H71" s="424"/>
      <c r="I71" s="424"/>
      <c r="J71" s="424"/>
      <c r="K71" s="424"/>
      <c r="L71" s="424"/>
      <c r="M71" s="424"/>
      <c r="N71" s="419"/>
    </row>
    <row r="72" spans="1:14" x14ac:dyDescent="0.2">
      <c r="A72" s="389"/>
      <c r="B72" s="389" t="s">
        <v>282</v>
      </c>
      <c r="C72" s="389" t="s">
        <v>283</v>
      </c>
      <c r="D72" s="389" t="s">
        <v>148</v>
      </c>
      <c r="E72" s="389" t="s">
        <v>149</v>
      </c>
      <c r="F72" s="424"/>
      <c r="G72" s="424"/>
      <c r="H72" s="424"/>
      <c r="I72" s="424"/>
      <c r="J72" s="424"/>
      <c r="K72" s="424"/>
      <c r="L72" s="424"/>
      <c r="M72" s="424"/>
      <c r="N72" s="419"/>
    </row>
    <row r="73" spans="1:14" x14ac:dyDescent="0.2">
      <c r="A73" s="389"/>
      <c r="B73" s="389" t="s">
        <v>284</v>
      </c>
      <c r="C73" s="389" t="s">
        <v>285</v>
      </c>
      <c r="D73" s="389" t="s">
        <v>148</v>
      </c>
      <c r="E73" s="389" t="s">
        <v>231</v>
      </c>
      <c r="F73" s="424"/>
      <c r="G73" s="424"/>
      <c r="H73" s="424"/>
      <c r="I73" s="424"/>
      <c r="J73" s="424"/>
      <c r="K73" s="424"/>
      <c r="L73" s="424"/>
      <c r="M73" s="424"/>
      <c r="N73" s="420"/>
    </row>
    <row r="74" spans="1:14" x14ac:dyDescent="0.2">
      <c r="A74" s="389"/>
      <c r="B74" s="389" t="s">
        <v>286</v>
      </c>
      <c r="C74" s="389" t="s">
        <v>287</v>
      </c>
      <c r="D74" s="389" t="s">
        <v>148</v>
      </c>
      <c r="E74" s="389" t="s">
        <v>149</v>
      </c>
      <c r="F74" s="424"/>
      <c r="G74" s="424"/>
      <c r="H74" s="424"/>
      <c r="I74" s="424"/>
      <c r="J74" s="424"/>
      <c r="K74" s="424"/>
      <c r="L74" s="424"/>
      <c r="M74" s="424"/>
      <c r="N74" s="419"/>
    </row>
    <row r="75" spans="1:14" x14ac:dyDescent="0.2">
      <c r="A75" s="389"/>
      <c r="B75" s="389" t="s">
        <v>288</v>
      </c>
      <c r="C75" s="389" t="s">
        <v>289</v>
      </c>
      <c r="D75" s="389" t="s">
        <v>148</v>
      </c>
      <c r="E75" s="389" t="s">
        <v>231</v>
      </c>
      <c r="F75" s="424"/>
      <c r="G75" s="424"/>
      <c r="H75" s="424"/>
      <c r="I75" s="424"/>
      <c r="J75" s="424"/>
      <c r="K75" s="424"/>
      <c r="L75" s="424"/>
      <c r="M75" s="424"/>
      <c r="N75" s="420"/>
    </row>
    <row r="76" spans="1:14" x14ac:dyDescent="0.2">
      <c r="A76" s="389"/>
      <c r="B76" s="389" t="s">
        <v>290</v>
      </c>
      <c r="C76" s="389" t="s">
        <v>291</v>
      </c>
      <c r="D76" s="389" t="s">
        <v>292</v>
      </c>
      <c r="E76" s="389" t="s">
        <v>231</v>
      </c>
      <c r="F76" s="419"/>
      <c r="G76" s="419"/>
      <c r="H76" s="419"/>
      <c r="I76" s="419"/>
      <c r="J76" s="419"/>
      <c r="K76" s="419"/>
      <c r="L76" s="419"/>
      <c r="M76" s="419"/>
      <c r="N76" s="419"/>
    </row>
    <row r="77" spans="1:14" x14ac:dyDescent="0.2">
      <c r="A77" s="389"/>
      <c r="B77" s="389" t="s">
        <v>293</v>
      </c>
      <c r="C77" s="389" t="s">
        <v>294</v>
      </c>
      <c r="D77" s="389" t="s">
        <v>292</v>
      </c>
      <c r="E77" s="389" t="s">
        <v>231</v>
      </c>
      <c r="F77" s="419"/>
      <c r="G77" s="419"/>
      <c r="H77" s="419"/>
      <c r="I77" s="419"/>
      <c r="J77" s="419"/>
      <c r="K77" s="419"/>
      <c r="L77" s="419"/>
      <c r="M77" s="419"/>
      <c r="N77" s="419"/>
    </row>
    <row r="78" spans="1:14" x14ac:dyDescent="0.2">
      <c r="A78" s="389"/>
      <c r="B78" s="389" t="s">
        <v>295</v>
      </c>
      <c r="C78" s="389" t="s">
        <v>296</v>
      </c>
      <c r="D78" s="389" t="s">
        <v>292</v>
      </c>
      <c r="E78" s="389" t="s">
        <v>231</v>
      </c>
      <c r="F78" s="419"/>
      <c r="G78" s="419"/>
      <c r="H78" s="419"/>
      <c r="I78" s="419"/>
      <c r="J78" s="419"/>
      <c r="K78" s="419"/>
      <c r="L78" s="419"/>
      <c r="M78" s="419"/>
      <c r="N78" s="419"/>
    </row>
    <row r="79" spans="1:14" x14ac:dyDescent="0.2">
      <c r="A79" s="389"/>
      <c r="B79" s="389" t="s">
        <v>297</v>
      </c>
      <c r="C79" s="389" t="s">
        <v>298</v>
      </c>
      <c r="D79" s="389" t="s">
        <v>292</v>
      </c>
      <c r="E79" s="389" t="s">
        <v>231</v>
      </c>
      <c r="F79" s="419"/>
      <c r="G79" s="419"/>
      <c r="H79" s="419"/>
      <c r="I79" s="419"/>
      <c r="J79" s="419"/>
      <c r="K79" s="419"/>
      <c r="L79" s="419"/>
      <c r="M79" s="419"/>
      <c r="N79" s="419"/>
    </row>
    <row r="80" spans="1:14" x14ac:dyDescent="0.2">
      <c r="A80" s="389"/>
      <c r="B80" s="389" t="s">
        <v>299</v>
      </c>
      <c r="C80" s="389" t="s">
        <v>300</v>
      </c>
      <c r="D80" s="389" t="s">
        <v>292</v>
      </c>
      <c r="E80" s="389" t="s">
        <v>231</v>
      </c>
      <c r="F80" s="419"/>
      <c r="G80" s="419"/>
      <c r="H80" s="419"/>
      <c r="I80" s="419"/>
      <c r="J80" s="419"/>
      <c r="K80" s="419"/>
      <c r="L80" s="419"/>
      <c r="M80" s="419"/>
      <c r="N80" s="419"/>
    </row>
    <row r="81" spans="1:14" x14ac:dyDescent="0.2">
      <c r="A81" s="389"/>
      <c r="B81" s="389" t="s">
        <v>301</v>
      </c>
      <c r="C81" s="389" t="s">
        <v>302</v>
      </c>
      <c r="D81" s="389" t="s">
        <v>292</v>
      </c>
      <c r="E81" s="389" t="s">
        <v>231</v>
      </c>
      <c r="F81" s="419"/>
      <c r="G81" s="419"/>
      <c r="H81" s="419"/>
      <c r="I81" s="419"/>
      <c r="J81" s="419"/>
      <c r="K81" s="419"/>
      <c r="L81" s="419"/>
      <c r="M81" s="419"/>
      <c r="N81" s="419"/>
    </row>
    <row r="82" spans="1:14" x14ac:dyDescent="0.2">
      <c r="A82" s="389"/>
      <c r="B82" s="389" t="s">
        <v>303</v>
      </c>
      <c r="C82" s="389" t="s">
        <v>304</v>
      </c>
      <c r="D82" s="389" t="s">
        <v>238</v>
      </c>
      <c r="E82" s="389" t="s">
        <v>231</v>
      </c>
      <c r="F82" s="429"/>
      <c r="G82" s="429"/>
      <c r="H82" s="429"/>
      <c r="I82" s="429"/>
      <c r="J82" s="429"/>
      <c r="K82" s="429"/>
      <c r="L82" s="429"/>
      <c r="M82" s="429"/>
      <c r="N82" s="429"/>
    </row>
    <row r="83" spans="1:14" x14ac:dyDescent="0.2">
      <c r="A83" s="389"/>
      <c r="B83" s="389" t="s">
        <v>305</v>
      </c>
      <c r="C83" s="389" t="s">
        <v>306</v>
      </c>
      <c r="D83" s="389" t="s">
        <v>238</v>
      </c>
      <c r="E83" s="389" t="s">
        <v>231</v>
      </c>
      <c r="F83" s="429"/>
      <c r="G83" s="429"/>
      <c r="H83" s="429"/>
      <c r="I83" s="429"/>
      <c r="J83" s="429"/>
      <c r="K83" s="429"/>
      <c r="L83" s="429"/>
      <c r="M83" s="429"/>
      <c r="N83" s="429"/>
    </row>
    <row r="84" spans="1:14" x14ac:dyDescent="0.2">
      <c r="A84" s="389"/>
      <c r="B84" s="389" t="s">
        <v>307</v>
      </c>
      <c r="C84" s="389" t="s">
        <v>308</v>
      </c>
      <c r="D84" s="389" t="s">
        <v>238</v>
      </c>
      <c r="E84" s="389" t="s">
        <v>231</v>
      </c>
      <c r="F84" s="429"/>
      <c r="G84" s="429"/>
      <c r="H84" s="429"/>
      <c r="I84" s="429"/>
      <c r="J84" s="429"/>
      <c r="K84" s="429"/>
      <c r="L84" s="429"/>
      <c r="M84" s="429"/>
      <c r="N84" s="429"/>
    </row>
    <row r="85" spans="1:14" x14ac:dyDescent="0.2">
      <c r="A85" s="389"/>
      <c r="B85" s="389" t="s">
        <v>309</v>
      </c>
      <c r="C85" s="389" t="s">
        <v>310</v>
      </c>
      <c r="D85" s="389" t="s">
        <v>238</v>
      </c>
      <c r="E85" s="389" t="s">
        <v>231</v>
      </c>
      <c r="F85" s="429"/>
      <c r="G85" s="429"/>
      <c r="H85" s="429"/>
      <c r="I85" s="429"/>
      <c r="J85" s="429"/>
      <c r="K85" s="429"/>
      <c r="L85" s="429"/>
      <c r="M85" s="429"/>
      <c r="N85" s="429"/>
    </row>
    <row r="86" spans="1:14" x14ac:dyDescent="0.2">
      <c r="A86" s="389"/>
      <c r="B86" s="389" t="s">
        <v>311</v>
      </c>
      <c r="C86" s="389" t="s">
        <v>312</v>
      </c>
      <c r="D86" s="389" t="s">
        <v>238</v>
      </c>
      <c r="E86" s="389" t="s">
        <v>231</v>
      </c>
      <c r="F86" s="429"/>
      <c r="G86" s="429"/>
      <c r="H86" s="429"/>
      <c r="I86" s="429"/>
      <c r="J86" s="429"/>
      <c r="K86" s="429"/>
      <c r="L86" s="429"/>
      <c r="M86" s="429"/>
      <c r="N86" s="429"/>
    </row>
    <row r="87" spans="1:14" x14ac:dyDescent="0.2">
      <c r="A87" s="389"/>
      <c r="B87" s="389" t="s">
        <v>313</v>
      </c>
      <c r="C87" s="389" t="s">
        <v>314</v>
      </c>
      <c r="D87" s="389" t="s">
        <v>238</v>
      </c>
      <c r="E87" s="389" t="s">
        <v>231</v>
      </c>
      <c r="F87" s="429"/>
      <c r="G87" s="429"/>
      <c r="H87" s="429"/>
      <c r="I87" s="429"/>
      <c r="J87" s="429"/>
      <c r="K87" s="429"/>
      <c r="L87" s="429"/>
      <c r="M87" s="429"/>
      <c r="N87" s="429"/>
    </row>
    <row r="88" spans="1:14" x14ac:dyDescent="0.2">
      <c r="A88" s="389"/>
      <c r="B88" s="389" t="s">
        <v>315</v>
      </c>
      <c r="C88" s="389" t="s">
        <v>316</v>
      </c>
      <c r="D88" s="389" t="s">
        <v>230</v>
      </c>
      <c r="E88" s="389" t="s">
        <v>149</v>
      </c>
      <c r="F88" s="428"/>
      <c r="G88" s="428"/>
      <c r="H88" s="428"/>
      <c r="I88" s="428"/>
      <c r="J88" s="428"/>
      <c r="K88" s="428"/>
      <c r="L88" s="428"/>
      <c r="M88" s="428"/>
      <c r="N88" s="428"/>
    </row>
    <row r="89" spans="1:14" x14ac:dyDescent="0.2">
      <c r="A89" s="389"/>
      <c r="B89" s="389" t="s">
        <v>317</v>
      </c>
      <c r="C89" s="389" t="s">
        <v>318</v>
      </c>
      <c r="D89" s="389" t="s">
        <v>230</v>
      </c>
      <c r="E89" s="389" t="s">
        <v>149</v>
      </c>
      <c r="F89" s="428"/>
      <c r="G89" s="428"/>
      <c r="H89" s="428"/>
      <c r="I89" s="428"/>
      <c r="J89" s="428"/>
      <c r="K89" s="428"/>
      <c r="L89" s="428"/>
      <c r="M89" s="428"/>
      <c r="N89" s="428"/>
    </row>
    <row r="90" spans="1:14" x14ac:dyDescent="0.2">
      <c r="A90" s="389"/>
      <c r="B90" s="389" t="s">
        <v>319</v>
      </c>
      <c r="C90" s="389" t="s">
        <v>320</v>
      </c>
      <c r="D90" s="389" t="s">
        <v>230</v>
      </c>
      <c r="E90" s="389" t="s">
        <v>149</v>
      </c>
      <c r="F90" s="428"/>
      <c r="G90" s="428"/>
      <c r="H90" s="428"/>
      <c r="I90" s="428"/>
      <c r="J90" s="428"/>
      <c r="K90" s="428"/>
      <c r="L90" s="428"/>
      <c r="M90" s="428"/>
      <c r="N90" s="428"/>
    </row>
    <row r="91" spans="1:14" x14ac:dyDescent="0.2">
      <c r="A91" s="389"/>
      <c r="B91" s="389" t="s">
        <v>321</v>
      </c>
      <c r="C91" s="389" t="s">
        <v>322</v>
      </c>
      <c r="D91" s="389" t="s">
        <v>230</v>
      </c>
      <c r="E91" s="389" t="s">
        <v>149</v>
      </c>
      <c r="F91" s="428"/>
      <c r="G91" s="428"/>
      <c r="H91" s="428"/>
      <c r="I91" s="428"/>
      <c r="J91" s="428"/>
      <c r="K91" s="428"/>
      <c r="L91" s="428"/>
      <c r="M91" s="428"/>
      <c r="N91" s="428"/>
    </row>
    <row r="92" spans="1:14" x14ac:dyDescent="0.2">
      <c r="A92" s="389"/>
      <c r="B92" s="389" t="s">
        <v>323</v>
      </c>
      <c r="C92" s="389" t="s">
        <v>324</v>
      </c>
      <c r="D92" s="389" t="s">
        <v>230</v>
      </c>
      <c r="E92" s="389" t="s">
        <v>149</v>
      </c>
      <c r="F92" s="428"/>
      <c r="G92" s="428"/>
      <c r="H92" s="428"/>
      <c r="I92" s="428"/>
      <c r="J92" s="428"/>
      <c r="K92" s="428"/>
      <c r="L92" s="428"/>
      <c r="M92" s="428"/>
      <c r="N92" s="428"/>
    </row>
    <row r="93" spans="1:14" x14ac:dyDescent="0.2">
      <c r="A93" s="389"/>
      <c r="B93" s="389" t="s">
        <v>325</v>
      </c>
      <c r="C93" s="389" t="s">
        <v>326</v>
      </c>
      <c r="D93" s="389" t="s">
        <v>230</v>
      </c>
      <c r="E93" s="389" t="s">
        <v>149</v>
      </c>
      <c r="F93" s="428"/>
      <c r="G93" s="428"/>
      <c r="H93" s="428"/>
      <c r="I93" s="428"/>
      <c r="J93" s="428"/>
      <c r="K93" s="428"/>
      <c r="L93" s="428"/>
      <c r="M93" s="428"/>
      <c r="N93" s="428"/>
    </row>
    <row r="94" spans="1:14" x14ac:dyDescent="0.2">
      <c r="A94" s="389"/>
      <c r="B94" s="389" t="s">
        <v>327</v>
      </c>
      <c r="C94" s="389" t="s">
        <v>328</v>
      </c>
      <c r="D94" s="389" t="s">
        <v>148</v>
      </c>
      <c r="E94" s="389" t="s">
        <v>231</v>
      </c>
      <c r="F94" s="419"/>
      <c r="G94" s="419"/>
      <c r="H94" s="419"/>
      <c r="I94" s="419"/>
      <c r="J94" s="419"/>
      <c r="K94" s="419"/>
      <c r="L94" s="419"/>
      <c r="M94" s="419"/>
      <c r="N94" s="419"/>
    </row>
    <row r="95" spans="1:14" x14ac:dyDescent="0.2">
      <c r="A95" s="389"/>
      <c r="B95" s="389" t="s">
        <v>329</v>
      </c>
      <c r="C95" s="389" t="s">
        <v>330</v>
      </c>
      <c r="D95" s="389" t="s">
        <v>230</v>
      </c>
      <c r="E95" s="389" t="s">
        <v>231</v>
      </c>
      <c r="F95" s="428"/>
      <c r="G95" s="428"/>
      <c r="H95" s="428"/>
      <c r="I95" s="428"/>
      <c r="J95" s="428"/>
      <c r="K95" s="428"/>
      <c r="L95" s="428"/>
      <c r="M95" s="428"/>
      <c r="N95" s="428"/>
    </row>
    <row r="96" spans="1:14" x14ac:dyDescent="0.2">
      <c r="A96" s="389"/>
      <c r="B96" s="389" t="s">
        <v>331</v>
      </c>
      <c r="C96" s="389" t="s">
        <v>332</v>
      </c>
      <c r="D96" s="389" t="s">
        <v>238</v>
      </c>
      <c r="E96" s="389" t="s">
        <v>231</v>
      </c>
      <c r="F96" s="419"/>
      <c r="G96" s="419"/>
      <c r="H96" s="419"/>
      <c r="I96" s="419"/>
      <c r="J96" s="419"/>
      <c r="K96" s="419"/>
      <c r="L96" s="419"/>
      <c r="M96" s="419"/>
      <c r="N96" s="419"/>
    </row>
    <row r="97" spans="1:14" x14ac:dyDescent="0.2">
      <c r="A97" s="389"/>
      <c r="B97" s="389" t="s">
        <v>333</v>
      </c>
      <c r="C97" s="389" t="s">
        <v>334</v>
      </c>
      <c r="D97" s="389" t="s">
        <v>238</v>
      </c>
      <c r="E97" s="389" t="s">
        <v>231</v>
      </c>
      <c r="F97" s="424">
        <v>103.2</v>
      </c>
      <c r="G97" s="424">
        <v>105.5</v>
      </c>
      <c r="H97" s="424">
        <v>107.6</v>
      </c>
      <c r="I97" s="424">
        <v>108.6</v>
      </c>
      <c r="J97" s="424">
        <v>110.4</v>
      </c>
      <c r="K97" s="424">
        <v>119</v>
      </c>
      <c r="L97" s="424">
        <v>128.30000000000001</v>
      </c>
      <c r="M97" s="424"/>
      <c r="N97" s="424"/>
    </row>
    <row r="98" spans="1:14" x14ac:dyDescent="0.2">
      <c r="A98" s="389"/>
      <c r="B98" s="389" t="s">
        <v>335</v>
      </c>
      <c r="C98" s="389" t="s">
        <v>336</v>
      </c>
      <c r="D98" s="389" t="s">
        <v>238</v>
      </c>
      <c r="E98" s="389" t="s">
        <v>231</v>
      </c>
      <c r="F98" s="424">
        <v>103.5</v>
      </c>
      <c r="G98" s="424">
        <v>105.9</v>
      </c>
      <c r="H98" s="424">
        <v>107.9</v>
      </c>
      <c r="I98" s="424">
        <v>108.6</v>
      </c>
      <c r="J98" s="424">
        <v>111</v>
      </c>
      <c r="K98" s="424">
        <v>119.7</v>
      </c>
      <c r="L98" s="424">
        <v>129.1</v>
      </c>
      <c r="M98" s="424"/>
      <c r="N98" s="424"/>
    </row>
    <row r="99" spans="1:14" x14ac:dyDescent="0.2">
      <c r="A99" s="389"/>
      <c r="B99" s="389" t="s">
        <v>337</v>
      </c>
      <c r="C99" s="389" t="s">
        <v>338</v>
      </c>
      <c r="D99" s="389" t="s">
        <v>238</v>
      </c>
      <c r="E99" s="389" t="s">
        <v>231</v>
      </c>
      <c r="F99" s="424">
        <v>103.5</v>
      </c>
      <c r="G99" s="424">
        <v>105.9</v>
      </c>
      <c r="H99" s="424">
        <v>107.9</v>
      </c>
      <c r="I99" s="424">
        <v>108.8</v>
      </c>
      <c r="J99" s="424">
        <v>111.4</v>
      </c>
      <c r="K99" s="424">
        <v>120.5</v>
      </c>
      <c r="L99" s="424">
        <v>129.4</v>
      </c>
      <c r="M99" s="424"/>
      <c r="N99" s="424"/>
    </row>
    <row r="100" spans="1:14" x14ac:dyDescent="0.2">
      <c r="A100" s="389"/>
      <c r="B100" s="389" t="s">
        <v>339</v>
      </c>
      <c r="C100" s="389" t="s">
        <v>340</v>
      </c>
      <c r="D100" s="389" t="s">
        <v>238</v>
      </c>
      <c r="E100" s="389" t="s">
        <v>231</v>
      </c>
      <c r="F100" s="424">
        <v>103.5</v>
      </c>
      <c r="G100" s="424">
        <v>105.9</v>
      </c>
      <c r="H100" s="424">
        <v>108</v>
      </c>
      <c r="I100" s="424">
        <v>109.2</v>
      </c>
      <c r="J100" s="424">
        <v>111.4</v>
      </c>
      <c r="K100" s="424">
        <v>121.2</v>
      </c>
      <c r="L100" s="424">
        <v>129</v>
      </c>
      <c r="M100" s="424"/>
      <c r="N100" s="424"/>
    </row>
    <row r="101" spans="1:14" x14ac:dyDescent="0.2">
      <c r="A101" s="389"/>
      <c r="B101" s="389" t="s">
        <v>341</v>
      </c>
      <c r="C101" s="389" t="s">
        <v>342</v>
      </c>
      <c r="D101" s="389" t="s">
        <v>238</v>
      </c>
      <c r="E101" s="389" t="s">
        <v>231</v>
      </c>
      <c r="F101" s="424">
        <v>104</v>
      </c>
      <c r="G101" s="424">
        <v>106.5</v>
      </c>
      <c r="H101" s="424">
        <v>108.3</v>
      </c>
      <c r="I101" s="424">
        <v>108.8</v>
      </c>
      <c r="J101" s="424">
        <v>112.1</v>
      </c>
      <c r="K101" s="424">
        <v>121.8</v>
      </c>
      <c r="L101" s="424">
        <v>129.4</v>
      </c>
      <c r="M101" s="424"/>
      <c r="N101" s="424"/>
    </row>
    <row r="102" spans="1:14" x14ac:dyDescent="0.2">
      <c r="A102" s="389"/>
      <c r="B102" s="389" t="s">
        <v>343</v>
      </c>
      <c r="C102" s="389" t="s">
        <v>344</v>
      </c>
      <c r="D102" s="389" t="s">
        <v>238</v>
      </c>
      <c r="E102" s="389" t="s">
        <v>231</v>
      </c>
      <c r="F102" s="424">
        <v>104.3</v>
      </c>
      <c r="G102" s="424">
        <v>106.6</v>
      </c>
      <c r="H102" s="424">
        <v>108.4</v>
      </c>
      <c r="I102" s="424">
        <v>109.2</v>
      </c>
      <c r="J102" s="424">
        <v>112.4</v>
      </c>
      <c r="K102" s="424">
        <v>122.3</v>
      </c>
      <c r="L102" s="424">
        <v>130.1</v>
      </c>
      <c r="M102" s="424"/>
      <c r="N102" s="424"/>
    </row>
    <row r="103" spans="1:14" x14ac:dyDescent="0.2">
      <c r="A103" s="389"/>
      <c r="B103" s="389" t="s">
        <v>345</v>
      </c>
      <c r="C103" s="389" t="s">
        <v>346</v>
      </c>
      <c r="D103" s="389" t="s">
        <v>238</v>
      </c>
      <c r="E103" s="389" t="s">
        <v>231</v>
      </c>
      <c r="F103" s="424">
        <v>104.4</v>
      </c>
      <c r="G103" s="424">
        <v>106.7</v>
      </c>
      <c r="H103" s="424">
        <v>108.3</v>
      </c>
      <c r="I103" s="424">
        <v>109.2</v>
      </c>
      <c r="J103" s="424">
        <v>113.4</v>
      </c>
      <c r="K103" s="424">
        <v>124.3</v>
      </c>
      <c r="L103" s="424">
        <v>130.19999999999999</v>
      </c>
      <c r="M103" s="424"/>
      <c r="N103" s="424"/>
    </row>
    <row r="104" spans="1:14" x14ac:dyDescent="0.2">
      <c r="A104" s="389"/>
      <c r="B104" s="389" t="s">
        <v>347</v>
      </c>
      <c r="C104" s="389" t="s">
        <v>348</v>
      </c>
      <c r="D104" s="389" t="s">
        <v>238</v>
      </c>
      <c r="E104" s="389" t="s">
        <v>231</v>
      </c>
      <c r="F104" s="424">
        <v>104.7</v>
      </c>
      <c r="G104" s="424">
        <v>106.9</v>
      </c>
      <c r="H104" s="424">
        <v>108.5</v>
      </c>
      <c r="I104" s="424">
        <v>109.1</v>
      </c>
      <c r="J104" s="424">
        <v>114.1</v>
      </c>
      <c r="K104" s="424">
        <v>124.8</v>
      </c>
      <c r="L104" s="424">
        <v>130</v>
      </c>
      <c r="M104" s="424"/>
      <c r="N104" s="424"/>
    </row>
    <row r="105" spans="1:14" x14ac:dyDescent="0.2">
      <c r="A105" s="389"/>
      <c r="B105" s="389" t="s">
        <v>349</v>
      </c>
      <c r="C105" s="389" t="s">
        <v>350</v>
      </c>
      <c r="D105" s="389" t="s">
        <v>238</v>
      </c>
      <c r="E105" s="389" t="s">
        <v>231</v>
      </c>
      <c r="F105" s="424">
        <v>105</v>
      </c>
      <c r="G105" s="424">
        <v>107.1</v>
      </c>
      <c r="H105" s="424">
        <v>108.5</v>
      </c>
      <c r="I105" s="424">
        <v>109.4</v>
      </c>
      <c r="J105" s="424">
        <v>114.7</v>
      </c>
      <c r="K105" s="424">
        <v>125.3</v>
      </c>
      <c r="L105" s="424">
        <v>130.5</v>
      </c>
      <c r="M105" s="424"/>
      <c r="N105" s="424"/>
    </row>
    <row r="106" spans="1:14" x14ac:dyDescent="0.2">
      <c r="A106" s="389"/>
      <c r="B106" s="389" t="s">
        <v>351</v>
      </c>
      <c r="C106" s="389" t="s">
        <v>352</v>
      </c>
      <c r="D106" s="389" t="s">
        <v>238</v>
      </c>
      <c r="E106" s="389" t="s">
        <v>231</v>
      </c>
      <c r="F106" s="424">
        <v>104.5</v>
      </c>
      <c r="G106" s="424">
        <v>106.4</v>
      </c>
      <c r="H106" s="424">
        <v>108.3</v>
      </c>
      <c r="I106" s="424">
        <v>109.3</v>
      </c>
      <c r="J106" s="424">
        <v>114.6</v>
      </c>
      <c r="K106" s="424">
        <v>124.8</v>
      </c>
      <c r="L106" s="424">
        <v>130</v>
      </c>
      <c r="M106" s="424"/>
      <c r="N106" s="424"/>
    </row>
    <row r="107" spans="1:14" x14ac:dyDescent="0.2">
      <c r="A107" s="389"/>
      <c r="B107" s="389" t="s">
        <v>353</v>
      </c>
      <c r="C107" s="389" t="s">
        <v>354</v>
      </c>
      <c r="D107" s="389" t="s">
        <v>238</v>
      </c>
      <c r="E107" s="389" t="s">
        <v>231</v>
      </c>
      <c r="F107" s="424">
        <v>104.9</v>
      </c>
      <c r="G107" s="424">
        <v>106.8</v>
      </c>
      <c r="H107" s="424">
        <v>108.6</v>
      </c>
      <c r="I107" s="424">
        <v>109.4</v>
      </c>
      <c r="J107" s="424">
        <v>115.4</v>
      </c>
      <c r="K107" s="424">
        <v>126</v>
      </c>
      <c r="L107" s="424">
        <v>130.80000000000001</v>
      </c>
      <c r="M107" s="424"/>
      <c r="N107" s="424"/>
    </row>
    <row r="108" spans="1:14" x14ac:dyDescent="0.2">
      <c r="A108" s="389"/>
      <c r="B108" s="389" t="s">
        <v>355</v>
      </c>
      <c r="C108" s="389" t="s">
        <v>356</v>
      </c>
      <c r="D108" s="389" t="s">
        <v>238</v>
      </c>
      <c r="E108" s="389" t="s">
        <v>231</v>
      </c>
      <c r="F108" s="424">
        <v>105.1</v>
      </c>
      <c r="G108" s="424">
        <v>107</v>
      </c>
      <c r="H108" s="424">
        <v>108.6</v>
      </c>
      <c r="I108" s="424">
        <v>109.7</v>
      </c>
      <c r="J108" s="424">
        <v>116.5</v>
      </c>
      <c r="K108" s="424">
        <v>126.8</v>
      </c>
      <c r="L108" s="424"/>
      <c r="M108" s="424"/>
      <c r="N108" s="424"/>
    </row>
    <row r="109" spans="1:14" x14ac:dyDescent="0.2">
      <c r="A109" s="389"/>
      <c r="B109" s="389" t="s">
        <v>357</v>
      </c>
      <c r="C109" s="389" t="s">
        <v>173</v>
      </c>
      <c r="D109" s="389" t="s">
        <v>148</v>
      </c>
      <c r="E109" s="389" t="s">
        <v>149</v>
      </c>
      <c r="F109" s="420"/>
      <c r="G109" s="420"/>
      <c r="H109" s="420"/>
      <c r="I109" s="420"/>
      <c r="J109" s="420"/>
      <c r="K109" s="420"/>
      <c r="L109" s="420"/>
      <c r="M109" s="420"/>
      <c r="N109" s="420"/>
    </row>
    <row r="110" spans="1:14" x14ac:dyDescent="0.2">
      <c r="A110" s="389"/>
      <c r="B110" s="389" t="s">
        <v>358</v>
      </c>
      <c r="C110" s="389" t="s">
        <v>175</v>
      </c>
      <c r="D110" s="389" t="s">
        <v>148</v>
      </c>
      <c r="E110" s="389" t="s">
        <v>149</v>
      </c>
      <c r="F110" s="420"/>
      <c r="G110" s="420"/>
      <c r="H110" s="420"/>
      <c r="I110" s="420"/>
      <c r="J110" s="420"/>
      <c r="K110" s="420"/>
      <c r="L110" s="420"/>
      <c r="M110" s="420"/>
      <c r="N110" s="420"/>
    </row>
    <row r="111" spans="1:14" x14ac:dyDescent="0.2">
      <c r="A111" s="389"/>
      <c r="B111" s="389" t="s">
        <v>359</v>
      </c>
      <c r="C111" s="389" t="s">
        <v>177</v>
      </c>
      <c r="D111" s="389" t="s">
        <v>148</v>
      </c>
      <c r="E111" s="389" t="s">
        <v>149</v>
      </c>
      <c r="F111" s="420"/>
      <c r="G111" s="420"/>
      <c r="H111" s="420"/>
      <c r="I111" s="420"/>
      <c r="J111" s="420"/>
      <c r="K111" s="420"/>
      <c r="L111" s="420"/>
      <c r="M111" s="420"/>
      <c r="N111" s="420"/>
    </row>
    <row r="112" spans="1:14" x14ac:dyDescent="0.2">
      <c r="A112" s="389"/>
      <c r="B112" s="389" t="s">
        <v>360</v>
      </c>
      <c r="C112" s="389" t="s">
        <v>179</v>
      </c>
      <c r="D112" s="389" t="s">
        <v>148</v>
      </c>
      <c r="E112" s="389" t="s">
        <v>149</v>
      </c>
      <c r="F112" s="420"/>
      <c r="G112" s="420"/>
      <c r="H112" s="420"/>
      <c r="I112" s="420"/>
      <c r="J112" s="420"/>
      <c r="K112" s="420"/>
      <c r="L112" s="420"/>
      <c r="M112" s="420"/>
      <c r="N112" s="420"/>
    </row>
    <row r="113" spans="1:14" x14ac:dyDescent="0.2">
      <c r="A113" s="389"/>
      <c r="B113" s="389" t="s">
        <v>361</v>
      </c>
      <c r="C113" s="389" t="s">
        <v>181</v>
      </c>
      <c r="D113" s="389" t="s">
        <v>148</v>
      </c>
      <c r="E113" s="389" t="s">
        <v>149</v>
      </c>
      <c r="F113" s="420"/>
      <c r="G113" s="420"/>
      <c r="H113" s="420"/>
      <c r="I113" s="420"/>
      <c r="J113" s="420"/>
      <c r="K113" s="420"/>
      <c r="L113" s="420"/>
      <c r="M113" s="420"/>
      <c r="N113" s="420"/>
    </row>
    <row r="114" spans="1:14" x14ac:dyDescent="0.2">
      <c r="A114" s="389"/>
      <c r="B114" s="389" t="s">
        <v>362</v>
      </c>
      <c r="C114" s="389" t="s">
        <v>183</v>
      </c>
      <c r="D114" s="389" t="s">
        <v>148</v>
      </c>
      <c r="E114" s="389" t="s">
        <v>149</v>
      </c>
      <c r="F114" s="420"/>
      <c r="G114" s="420"/>
      <c r="H114" s="420"/>
      <c r="I114" s="420"/>
      <c r="J114" s="420"/>
      <c r="K114" s="420"/>
      <c r="L114" s="420"/>
      <c r="M114" s="420"/>
      <c r="N114" s="420"/>
    </row>
    <row r="115" spans="1:14" x14ac:dyDescent="0.2">
      <c r="A115" s="389"/>
      <c r="B115" s="389" t="s">
        <v>363</v>
      </c>
      <c r="C115" s="389" t="s">
        <v>185</v>
      </c>
      <c r="D115" s="389" t="s">
        <v>148</v>
      </c>
      <c r="E115" s="389" t="s">
        <v>149</v>
      </c>
      <c r="F115" s="420"/>
      <c r="G115" s="420"/>
      <c r="H115" s="420"/>
      <c r="I115" s="420"/>
      <c r="J115" s="420"/>
      <c r="K115" s="420"/>
      <c r="L115" s="420"/>
      <c r="M115" s="420"/>
      <c r="N115" s="420"/>
    </row>
    <row r="116" spans="1:14" x14ac:dyDescent="0.2">
      <c r="A116" s="389"/>
      <c r="B116" s="389" t="s">
        <v>364</v>
      </c>
      <c r="C116" s="389" t="s">
        <v>187</v>
      </c>
      <c r="D116" s="389" t="s">
        <v>148</v>
      </c>
      <c r="E116" s="389" t="s">
        <v>149</v>
      </c>
      <c r="F116" s="420"/>
      <c r="G116" s="420"/>
      <c r="H116" s="420"/>
      <c r="I116" s="420"/>
      <c r="J116" s="420"/>
      <c r="K116" s="420"/>
      <c r="L116" s="420"/>
      <c r="M116" s="420"/>
      <c r="N116" s="420"/>
    </row>
    <row r="117" spans="1:14" x14ac:dyDescent="0.2">
      <c r="A117" s="389"/>
      <c r="B117" s="389" t="s">
        <v>365</v>
      </c>
      <c r="C117" s="389" t="s">
        <v>189</v>
      </c>
      <c r="D117" s="389" t="s">
        <v>148</v>
      </c>
      <c r="E117" s="389" t="s">
        <v>149</v>
      </c>
      <c r="F117" s="420"/>
      <c r="G117" s="420"/>
      <c r="H117" s="420"/>
      <c r="I117" s="420"/>
      <c r="J117" s="420"/>
      <c r="K117" s="420"/>
      <c r="L117" s="420"/>
      <c r="M117" s="420"/>
      <c r="N117" s="420"/>
    </row>
    <row r="118" spans="1:14" x14ac:dyDescent="0.2">
      <c r="A118" s="389"/>
      <c r="B118" s="389" t="s">
        <v>366</v>
      </c>
      <c r="C118" s="389" t="s">
        <v>191</v>
      </c>
      <c r="D118" s="389" t="s">
        <v>148</v>
      </c>
      <c r="E118" s="389" t="s">
        <v>149</v>
      </c>
      <c r="F118" s="420"/>
      <c r="G118" s="420"/>
      <c r="H118" s="420"/>
      <c r="I118" s="420"/>
      <c r="J118" s="420"/>
      <c r="K118" s="420"/>
      <c r="L118" s="420"/>
      <c r="M118" s="420"/>
      <c r="N118" s="420"/>
    </row>
    <row r="119" spans="1:14" x14ac:dyDescent="0.2">
      <c r="A119" s="389"/>
      <c r="B119" s="389" t="s">
        <v>367</v>
      </c>
      <c r="C119" s="389" t="s">
        <v>193</v>
      </c>
      <c r="D119" s="389" t="s">
        <v>148</v>
      </c>
      <c r="E119" s="389" t="s">
        <v>149</v>
      </c>
      <c r="F119" s="420"/>
      <c r="G119" s="420"/>
      <c r="H119" s="420"/>
      <c r="I119" s="420"/>
      <c r="J119" s="420"/>
      <c r="K119" s="420"/>
      <c r="L119" s="420"/>
      <c r="M119" s="420"/>
      <c r="N119" s="420"/>
    </row>
    <row r="120" spans="1:14" x14ac:dyDescent="0.2">
      <c r="A120" s="389"/>
      <c r="B120" s="389" t="s">
        <v>368</v>
      </c>
      <c r="C120" s="389" t="s">
        <v>195</v>
      </c>
      <c r="D120" s="389" t="s">
        <v>148</v>
      </c>
      <c r="E120" s="389" t="s">
        <v>149</v>
      </c>
      <c r="F120" s="420"/>
      <c r="G120" s="420"/>
      <c r="H120" s="420"/>
      <c r="I120" s="420"/>
      <c r="J120" s="420"/>
      <c r="K120" s="420"/>
      <c r="L120" s="420"/>
      <c r="M120" s="420"/>
      <c r="N120" s="420"/>
    </row>
    <row r="121" spans="1:14" x14ac:dyDescent="0.2">
      <c r="A121" s="389"/>
      <c r="B121" s="389" t="s">
        <v>369</v>
      </c>
      <c r="C121" s="389" t="s">
        <v>197</v>
      </c>
      <c r="D121" s="389" t="s">
        <v>148</v>
      </c>
      <c r="E121" s="389" t="s">
        <v>149</v>
      </c>
      <c r="F121" s="420"/>
      <c r="G121" s="420"/>
      <c r="H121" s="420"/>
      <c r="I121" s="420"/>
      <c r="J121" s="420"/>
      <c r="K121" s="420"/>
      <c r="L121" s="420"/>
      <c r="M121" s="420"/>
      <c r="N121" s="420"/>
    </row>
    <row r="122" spans="1:14" x14ac:dyDescent="0.2">
      <c r="A122" s="389"/>
      <c r="B122" s="389" t="s">
        <v>370</v>
      </c>
      <c r="C122" s="389" t="s">
        <v>199</v>
      </c>
      <c r="D122" s="389" t="s">
        <v>148</v>
      </c>
      <c r="E122" s="389" t="s">
        <v>149</v>
      </c>
      <c r="F122" s="420"/>
      <c r="G122" s="420"/>
      <c r="H122" s="420"/>
      <c r="I122" s="420"/>
      <c r="J122" s="420"/>
      <c r="K122" s="420"/>
      <c r="L122" s="420"/>
      <c r="M122" s="420"/>
      <c r="N122" s="420"/>
    </row>
    <row r="123" spans="1:14" x14ac:dyDescent="0.2">
      <c r="A123" s="389"/>
      <c r="B123" s="389" t="s">
        <v>371</v>
      </c>
      <c r="C123" s="389" t="s">
        <v>201</v>
      </c>
      <c r="D123" s="389" t="s">
        <v>148</v>
      </c>
      <c r="E123" s="389" t="s">
        <v>149</v>
      </c>
      <c r="F123" s="420"/>
      <c r="G123" s="420"/>
      <c r="H123" s="420"/>
      <c r="I123" s="420"/>
      <c r="J123" s="420"/>
      <c r="K123" s="420"/>
      <c r="L123" s="420"/>
      <c r="M123" s="420"/>
      <c r="N123" s="420"/>
    </row>
    <row r="124" spans="1:14" x14ac:dyDescent="0.2">
      <c r="A124" s="389"/>
      <c r="B124" s="389" t="s">
        <v>372</v>
      </c>
      <c r="C124" s="389" t="s">
        <v>203</v>
      </c>
      <c r="D124" s="389" t="s">
        <v>148</v>
      </c>
      <c r="E124" s="389" t="s">
        <v>149</v>
      </c>
      <c r="F124" s="420"/>
      <c r="G124" s="420"/>
      <c r="H124" s="420"/>
      <c r="I124" s="420"/>
      <c r="J124" s="420"/>
      <c r="K124" s="420"/>
      <c r="L124" s="420"/>
      <c r="M124" s="420"/>
      <c r="N124" s="420"/>
    </row>
    <row r="125" spans="1:14" x14ac:dyDescent="0.2">
      <c r="A125" s="389"/>
      <c r="B125" s="389" t="s">
        <v>373</v>
      </c>
      <c r="C125" s="389" t="s">
        <v>205</v>
      </c>
      <c r="D125" s="389" t="s">
        <v>148</v>
      </c>
      <c r="E125" s="389" t="s">
        <v>149</v>
      </c>
      <c r="F125" s="420"/>
      <c r="G125" s="420"/>
      <c r="H125" s="420"/>
      <c r="I125" s="420"/>
      <c r="J125" s="420"/>
      <c r="K125" s="420"/>
      <c r="L125" s="420"/>
      <c r="M125" s="420"/>
      <c r="N125" s="420"/>
    </row>
    <row r="126" spans="1:14" x14ac:dyDescent="0.2">
      <c r="A126" s="389"/>
      <c r="B126" s="389" t="s">
        <v>374</v>
      </c>
      <c r="C126" s="389" t="s">
        <v>207</v>
      </c>
      <c r="D126" s="389" t="s">
        <v>148</v>
      </c>
      <c r="E126" s="389" t="s">
        <v>149</v>
      </c>
      <c r="F126" s="420"/>
      <c r="G126" s="420"/>
      <c r="H126" s="420"/>
      <c r="I126" s="420"/>
      <c r="J126" s="420"/>
      <c r="K126" s="420"/>
      <c r="L126" s="420"/>
      <c r="M126" s="420"/>
      <c r="N126" s="420"/>
    </row>
    <row r="127" spans="1:14" x14ac:dyDescent="0.2">
      <c r="A127" s="389"/>
      <c r="B127" s="389" t="s">
        <v>375</v>
      </c>
      <c r="C127" s="389" t="s">
        <v>209</v>
      </c>
      <c r="D127" s="389" t="s">
        <v>148</v>
      </c>
      <c r="E127" s="389" t="s">
        <v>149</v>
      </c>
      <c r="F127" s="420"/>
      <c r="G127" s="420"/>
      <c r="H127" s="420"/>
      <c r="I127" s="420"/>
      <c r="J127" s="420"/>
      <c r="K127" s="420"/>
      <c r="L127" s="420"/>
      <c r="M127" s="420"/>
      <c r="N127" s="420"/>
    </row>
    <row r="128" spans="1:14" x14ac:dyDescent="0.2">
      <c r="A128" s="389"/>
      <c r="B128" s="389" t="s">
        <v>376</v>
      </c>
      <c r="C128" s="389" t="s">
        <v>211</v>
      </c>
      <c r="D128" s="389" t="s">
        <v>148</v>
      </c>
      <c r="E128" s="389" t="s">
        <v>149</v>
      </c>
      <c r="F128" s="420"/>
      <c r="G128" s="420"/>
      <c r="H128" s="420"/>
      <c r="I128" s="420"/>
      <c r="J128" s="420"/>
      <c r="K128" s="420"/>
      <c r="L128" s="420"/>
      <c r="M128" s="420"/>
      <c r="N128" s="420"/>
    </row>
    <row r="129" spans="1:14" x14ac:dyDescent="0.2">
      <c r="A129" s="389"/>
      <c r="B129" s="389" t="s">
        <v>377</v>
      </c>
      <c r="C129" s="389" t="s">
        <v>213</v>
      </c>
      <c r="D129" s="389" t="s">
        <v>148</v>
      </c>
      <c r="E129" s="389" t="s">
        <v>149</v>
      </c>
      <c r="F129" s="420"/>
      <c r="G129" s="420"/>
      <c r="H129" s="420"/>
      <c r="I129" s="420"/>
      <c r="J129" s="420"/>
      <c r="K129" s="420"/>
      <c r="L129" s="420"/>
      <c r="M129" s="420"/>
      <c r="N129" s="420"/>
    </row>
    <row r="130" spans="1:14" x14ac:dyDescent="0.2">
      <c r="A130" s="389"/>
      <c r="B130" s="389" t="s">
        <v>378</v>
      </c>
      <c r="C130" s="389" t="s">
        <v>215</v>
      </c>
      <c r="D130" s="389" t="s">
        <v>148</v>
      </c>
      <c r="E130" s="389" t="s">
        <v>149</v>
      </c>
      <c r="F130" s="420"/>
      <c r="G130" s="420"/>
      <c r="H130" s="420"/>
      <c r="I130" s="420"/>
      <c r="J130" s="420"/>
      <c r="K130" s="420"/>
      <c r="L130" s="420"/>
      <c r="M130" s="420"/>
      <c r="N130" s="420"/>
    </row>
    <row r="131" spans="1:14" x14ac:dyDescent="0.2">
      <c r="A131" s="389"/>
      <c r="B131" s="389" t="s">
        <v>379</v>
      </c>
      <c r="C131" s="389" t="s">
        <v>217</v>
      </c>
      <c r="D131" s="389" t="s">
        <v>148</v>
      </c>
      <c r="E131" s="389" t="s">
        <v>149</v>
      </c>
      <c r="F131" s="420"/>
      <c r="G131" s="420"/>
      <c r="H131" s="420"/>
      <c r="I131" s="420"/>
      <c r="J131" s="420"/>
      <c r="K131" s="420"/>
      <c r="L131" s="420"/>
      <c r="M131" s="420"/>
      <c r="N131" s="420"/>
    </row>
    <row r="132" spans="1:14" x14ac:dyDescent="0.2">
      <c r="A132" s="389"/>
      <c r="B132" s="389" t="s">
        <v>380</v>
      </c>
      <c r="C132" s="389" t="s">
        <v>219</v>
      </c>
      <c r="D132" s="389" t="s">
        <v>148</v>
      </c>
      <c r="E132" s="389" t="s">
        <v>149</v>
      </c>
      <c r="F132" s="420"/>
      <c r="G132" s="420"/>
      <c r="H132" s="420"/>
      <c r="I132" s="420"/>
      <c r="J132" s="420"/>
      <c r="K132" s="420"/>
      <c r="L132" s="420"/>
      <c r="M132" s="420"/>
      <c r="N132" s="420"/>
    </row>
    <row r="133" spans="1:14" x14ac:dyDescent="0.2">
      <c r="A133" s="389"/>
      <c r="B133" s="389" t="s">
        <v>381</v>
      </c>
      <c r="C133" s="389" t="s">
        <v>221</v>
      </c>
      <c r="D133" s="389" t="s">
        <v>148</v>
      </c>
      <c r="E133" s="389" t="s">
        <v>149</v>
      </c>
      <c r="F133" s="420"/>
      <c r="G133" s="420"/>
      <c r="H133" s="420"/>
      <c r="I133" s="420"/>
      <c r="J133" s="420"/>
      <c r="K133" s="420"/>
      <c r="L133" s="420"/>
      <c r="M133" s="420"/>
      <c r="N133" s="420"/>
    </row>
    <row r="134" spans="1:14" x14ac:dyDescent="0.2">
      <c r="A134" s="389"/>
      <c r="B134" s="389" t="s">
        <v>382</v>
      </c>
      <c r="C134" s="389" t="s">
        <v>223</v>
      </c>
      <c r="D134" s="389" t="s">
        <v>148</v>
      </c>
      <c r="E134" s="389" t="s">
        <v>149</v>
      </c>
      <c r="F134" s="420"/>
      <c r="G134" s="420"/>
      <c r="H134" s="420"/>
      <c r="I134" s="420"/>
      <c r="J134" s="420"/>
      <c r="K134" s="420"/>
      <c r="L134" s="420"/>
      <c r="M134" s="420"/>
      <c r="N134" s="420"/>
    </row>
    <row r="135" spans="1:14" x14ac:dyDescent="0.2">
      <c r="A135" s="389"/>
      <c r="B135" s="389" t="s">
        <v>383</v>
      </c>
      <c r="C135" s="389" t="s">
        <v>225</v>
      </c>
      <c r="D135" s="389" t="s">
        <v>148</v>
      </c>
      <c r="E135" s="389" t="s">
        <v>149</v>
      </c>
      <c r="F135" s="420"/>
      <c r="G135" s="420"/>
      <c r="H135" s="420"/>
      <c r="I135" s="420"/>
      <c r="J135" s="420"/>
      <c r="K135" s="420"/>
      <c r="L135" s="420"/>
      <c r="M135" s="420"/>
      <c r="N135" s="420"/>
    </row>
    <row r="136" spans="1:14" x14ac:dyDescent="0.2">
      <c r="A136" s="389"/>
      <c r="B136" s="389" t="s">
        <v>384</v>
      </c>
      <c r="C136" s="389" t="s">
        <v>227</v>
      </c>
      <c r="D136" s="389" t="s">
        <v>148</v>
      </c>
      <c r="E136" s="389" t="s">
        <v>149</v>
      </c>
      <c r="F136" s="420"/>
      <c r="G136" s="420"/>
      <c r="H136" s="420"/>
      <c r="I136" s="420"/>
      <c r="J136" s="420"/>
      <c r="K136" s="420"/>
      <c r="L136" s="420"/>
      <c r="M136" s="420"/>
      <c r="N136" s="420"/>
    </row>
    <row r="137" spans="1:14" x14ac:dyDescent="0.2">
      <c r="A137" s="389"/>
      <c r="B137" s="389" t="s">
        <v>385</v>
      </c>
      <c r="C137" s="389" t="s">
        <v>386</v>
      </c>
      <c r="D137" s="389" t="s">
        <v>148</v>
      </c>
      <c r="E137" s="389" t="s">
        <v>149</v>
      </c>
      <c r="F137" s="420"/>
      <c r="G137" s="420"/>
      <c r="H137" s="420"/>
      <c r="I137" s="420"/>
      <c r="J137" s="420"/>
      <c r="K137" s="420"/>
      <c r="L137" s="420"/>
      <c r="M137" s="420"/>
      <c r="N137" s="420"/>
    </row>
    <row r="138" spans="1:14" x14ac:dyDescent="0.2">
      <c r="A138" s="389"/>
      <c r="B138" s="389" t="s">
        <v>387</v>
      </c>
      <c r="C138" s="389" t="s">
        <v>388</v>
      </c>
      <c r="D138" s="389" t="s">
        <v>148</v>
      </c>
      <c r="E138" s="389" t="s">
        <v>149</v>
      </c>
      <c r="F138" s="420"/>
      <c r="G138" s="420"/>
      <c r="H138" s="420"/>
      <c r="I138" s="420"/>
      <c r="J138" s="420"/>
      <c r="K138" s="420"/>
      <c r="L138" s="420"/>
      <c r="M138" s="420"/>
      <c r="N138" s="420"/>
    </row>
    <row r="139" spans="1:14" x14ac:dyDescent="0.2">
      <c r="A139" s="389"/>
      <c r="B139" s="389" t="s">
        <v>389</v>
      </c>
      <c r="C139" s="389" t="s">
        <v>390</v>
      </c>
      <c r="D139" s="389" t="s">
        <v>148</v>
      </c>
      <c r="E139" s="389" t="s">
        <v>149</v>
      </c>
      <c r="F139" s="420"/>
      <c r="G139" s="420"/>
      <c r="H139" s="420"/>
      <c r="I139" s="420"/>
      <c r="J139" s="420"/>
      <c r="K139" s="420"/>
      <c r="L139" s="420"/>
      <c r="M139" s="420"/>
      <c r="N139" s="420"/>
    </row>
    <row r="140" spans="1:14" x14ac:dyDescent="0.2">
      <c r="A140" s="389"/>
      <c r="B140" s="389" t="s">
        <v>391</v>
      </c>
      <c r="C140" s="389" t="s">
        <v>392</v>
      </c>
      <c r="D140" s="389" t="s">
        <v>148</v>
      </c>
      <c r="E140" s="389" t="s">
        <v>149</v>
      </c>
      <c r="F140" s="420"/>
      <c r="G140" s="420"/>
      <c r="H140" s="420"/>
      <c r="I140" s="420"/>
      <c r="J140" s="420"/>
      <c r="K140" s="420"/>
      <c r="L140" s="420"/>
      <c r="M140" s="420"/>
      <c r="N140" s="420"/>
    </row>
    <row r="141" spans="1:14" x14ac:dyDescent="0.2">
      <c r="A141" s="389"/>
      <c r="B141" s="389" t="s">
        <v>393</v>
      </c>
      <c r="C141" s="389" t="s">
        <v>394</v>
      </c>
      <c r="D141" s="389" t="s">
        <v>148</v>
      </c>
      <c r="E141" s="389" t="s">
        <v>149</v>
      </c>
      <c r="F141" s="420"/>
      <c r="G141" s="420"/>
      <c r="H141" s="420"/>
      <c r="I141" s="420"/>
      <c r="J141" s="420"/>
      <c r="K141" s="420"/>
      <c r="L141" s="420"/>
      <c r="M141" s="420"/>
      <c r="N141" s="420"/>
    </row>
    <row r="142" spans="1:14" x14ac:dyDescent="0.2">
      <c r="A142" s="389"/>
      <c r="B142" s="389" t="s">
        <v>395</v>
      </c>
      <c r="C142" s="389" t="s">
        <v>396</v>
      </c>
      <c r="D142" s="389" t="s">
        <v>148</v>
      </c>
      <c r="E142" s="389" t="s">
        <v>149</v>
      </c>
      <c r="F142" s="420"/>
      <c r="G142" s="420"/>
      <c r="H142" s="420"/>
      <c r="I142" s="420"/>
      <c r="J142" s="420"/>
      <c r="K142" s="420"/>
      <c r="L142" s="420"/>
      <c r="M142" s="420"/>
      <c r="N142" s="420"/>
    </row>
    <row r="143" spans="1:14" x14ac:dyDescent="0.2">
      <c r="A143" s="389"/>
      <c r="B143" s="389" t="s">
        <v>397</v>
      </c>
      <c r="C143" s="389" t="s">
        <v>398</v>
      </c>
      <c r="D143" s="389" t="s">
        <v>148</v>
      </c>
      <c r="E143" s="389" t="s">
        <v>149</v>
      </c>
      <c r="F143" s="420"/>
      <c r="G143" s="420"/>
      <c r="H143" s="420"/>
      <c r="I143" s="420"/>
      <c r="J143" s="420"/>
      <c r="K143" s="420"/>
      <c r="L143" s="420"/>
      <c r="M143" s="420"/>
      <c r="N143" s="420"/>
    </row>
    <row r="144" spans="1:14" x14ac:dyDescent="0.2">
      <c r="A144" s="389"/>
      <c r="B144" s="389" t="s">
        <v>399</v>
      </c>
      <c r="C144" s="389" t="s">
        <v>400</v>
      </c>
      <c r="D144" s="389" t="s">
        <v>148</v>
      </c>
      <c r="E144" s="389" t="s">
        <v>149</v>
      </c>
      <c r="F144" s="420"/>
      <c r="G144" s="420"/>
      <c r="H144" s="420"/>
      <c r="I144" s="420"/>
      <c r="J144" s="420"/>
      <c r="K144" s="420"/>
      <c r="L144" s="420"/>
      <c r="M144" s="420"/>
      <c r="N144" s="420"/>
    </row>
    <row r="145" spans="1:14" x14ac:dyDescent="0.2">
      <c r="A145" s="389"/>
      <c r="B145" s="389" t="s">
        <v>401</v>
      </c>
      <c r="C145" s="389" t="s">
        <v>402</v>
      </c>
      <c r="D145" s="389" t="s">
        <v>148</v>
      </c>
      <c r="E145" s="389" t="s">
        <v>149</v>
      </c>
      <c r="F145" s="420"/>
      <c r="G145" s="420"/>
      <c r="H145" s="420"/>
      <c r="I145" s="420"/>
      <c r="J145" s="420"/>
      <c r="K145" s="420"/>
      <c r="L145" s="420"/>
      <c r="M145" s="420"/>
      <c r="N145" s="420"/>
    </row>
    <row r="146" spans="1:14" x14ac:dyDescent="0.2">
      <c r="A146" s="389"/>
      <c r="B146" s="389" t="s">
        <v>403</v>
      </c>
      <c r="C146" s="389" t="s">
        <v>404</v>
      </c>
      <c r="D146" s="389" t="s">
        <v>148</v>
      </c>
      <c r="E146" s="389" t="s">
        <v>149</v>
      </c>
      <c r="F146" s="420"/>
      <c r="G146" s="420"/>
      <c r="H146" s="420"/>
      <c r="I146" s="420"/>
      <c r="J146" s="420"/>
      <c r="K146" s="420"/>
      <c r="L146" s="420"/>
      <c r="M146" s="420"/>
      <c r="N146" s="420"/>
    </row>
    <row r="147" spans="1:14" x14ac:dyDescent="0.2">
      <c r="A147" s="389"/>
      <c r="B147" s="389" t="s">
        <v>405</v>
      </c>
      <c r="C147" s="389" t="s">
        <v>406</v>
      </c>
      <c r="D147" s="389" t="s">
        <v>230</v>
      </c>
      <c r="E147" s="389" t="s">
        <v>149</v>
      </c>
      <c r="F147" s="428"/>
      <c r="G147" s="428"/>
      <c r="H147" s="428"/>
      <c r="I147" s="428"/>
      <c r="J147" s="428"/>
      <c r="K147" s="428"/>
      <c r="L147" s="428"/>
      <c r="M147" s="428"/>
      <c r="N147" s="428"/>
    </row>
    <row r="148" spans="1:14" x14ac:dyDescent="0.2">
      <c r="A148" s="389"/>
      <c r="B148" s="389" t="s">
        <v>407</v>
      </c>
      <c r="C148" s="389" t="s">
        <v>233</v>
      </c>
      <c r="D148" s="389" t="s">
        <v>230</v>
      </c>
      <c r="E148" s="389" t="s">
        <v>149</v>
      </c>
      <c r="F148" s="428"/>
      <c r="G148" s="428"/>
      <c r="H148" s="428"/>
      <c r="I148" s="428"/>
      <c r="J148" s="428"/>
      <c r="K148" s="428"/>
      <c r="L148" s="428"/>
      <c r="M148" s="428"/>
      <c r="N148" s="428"/>
    </row>
    <row r="149" spans="1:14" x14ac:dyDescent="0.2">
      <c r="A149" s="389"/>
      <c r="B149" s="389" t="s">
        <v>408</v>
      </c>
      <c r="C149" s="389" t="s">
        <v>409</v>
      </c>
      <c r="D149" s="389" t="s">
        <v>238</v>
      </c>
      <c r="E149" s="389" t="s">
        <v>149</v>
      </c>
      <c r="F149" s="424"/>
      <c r="G149" s="424"/>
      <c r="H149" s="424"/>
      <c r="I149" s="424"/>
      <c r="J149" s="424"/>
      <c r="K149" s="424"/>
      <c r="L149" s="424"/>
      <c r="M149" s="424"/>
      <c r="N149" s="424"/>
    </row>
    <row r="150" spans="1:14" x14ac:dyDescent="0.2">
      <c r="A150" s="389"/>
      <c r="B150" s="389" t="s">
        <v>410</v>
      </c>
      <c r="C150" s="389" t="s">
        <v>411</v>
      </c>
      <c r="D150" s="389" t="s">
        <v>230</v>
      </c>
      <c r="E150" s="389" t="s">
        <v>149</v>
      </c>
      <c r="F150" s="428"/>
      <c r="G150" s="428"/>
      <c r="H150" s="428"/>
      <c r="I150" s="428"/>
      <c r="J150" s="428"/>
      <c r="K150" s="428"/>
      <c r="L150" s="428"/>
      <c r="M150" s="428"/>
      <c r="N150" s="428"/>
    </row>
    <row r="151" spans="1:14" x14ac:dyDescent="0.2">
      <c r="A151" s="389"/>
      <c r="B151" s="389" t="s">
        <v>412</v>
      </c>
      <c r="C151" s="389" t="s">
        <v>413</v>
      </c>
      <c r="D151" s="389" t="s">
        <v>238</v>
      </c>
      <c r="E151" s="389" t="s">
        <v>149</v>
      </c>
      <c r="F151" s="430"/>
      <c r="G151" s="430"/>
      <c r="H151" s="430"/>
      <c r="I151" s="430"/>
      <c r="J151" s="430"/>
      <c r="K151" s="430"/>
      <c r="L151" s="430"/>
      <c r="M151" s="430"/>
      <c r="N151" s="430"/>
    </row>
    <row r="152" spans="1:14" x14ac:dyDescent="0.2">
      <c r="A152" s="389"/>
      <c r="B152" s="389" t="s">
        <v>414</v>
      </c>
      <c r="C152" s="389" t="s">
        <v>415</v>
      </c>
      <c r="D152" s="389" t="s">
        <v>148</v>
      </c>
      <c r="E152" s="389" t="s">
        <v>149</v>
      </c>
      <c r="F152" s="420"/>
      <c r="G152" s="420"/>
      <c r="H152" s="420"/>
      <c r="I152" s="420"/>
      <c r="J152" s="420"/>
      <c r="K152" s="420"/>
      <c r="L152" s="420"/>
      <c r="M152" s="420"/>
      <c r="N152" s="420"/>
    </row>
    <row r="153" spans="1:14" x14ac:dyDescent="0.2">
      <c r="A153" s="389"/>
      <c r="B153" s="389" t="s">
        <v>416</v>
      </c>
      <c r="C153" s="389" t="s">
        <v>417</v>
      </c>
      <c r="D153" s="389" t="s">
        <v>238</v>
      </c>
      <c r="E153" s="389" t="s">
        <v>149</v>
      </c>
      <c r="F153" s="430"/>
      <c r="G153" s="430"/>
      <c r="H153" s="430"/>
      <c r="I153" s="430"/>
      <c r="J153" s="430"/>
      <c r="K153" s="430"/>
      <c r="L153" s="430"/>
      <c r="M153" s="430"/>
      <c r="N153" s="430"/>
    </row>
    <row r="154" spans="1:14" x14ac:dyDescent="0.2">
      <c r="A154" s="389"/>
      <c r="B154" s="389" t="s">
        <v>418</v>
      </c>
      <c r="C154" s="389" t="s">
        <v>419</v>
      </c>
      <c r="D154" s="389" t="s">
        <v>148</v>
      </c>
      <c r="E154" s="389" t="s">
        <v>149</v>
      </c>
      <c r="F154" s="420"/>
      <c r="G154" s="420"/>
      <c r="H154" s="420"/>
      <c r="I154" s="420"/>
      <c r="J154" s="420"/>
      <c r="K154" s="420"/>
      <c r="L154" s="420"/>
      <c r="M154" s="420"/>
      <c r="N154" s="420"/>
    </row>
    <row r="155" spans="1:14" x14ac:dyDescent="0.2">
      <c r="A155" s="389"/>
      <c r="B155" s="389" t="s">
        <v>420</v>
      </c>
      <c r="C155" s="389" t="s">
        <v>421</v>
      </c>
      <c r="D155" s="389" t="s">
        <v>238</v>
      </c>
      <c r="E155" s="389" t="s">
        <v>149</v>
      </c>
      <c r="F155" s="430"/>
      <c r="G155" s="430"/>
      <c r="H155" s="430"/>
      <c r="I155" s="430"/>
      <c r="J155" s="430"/>
      <c r="K155" s="430"/>
      <c r="L155" s="430"/>
      <c r="M155" s="430"/>
      <c r="N155" s="430"/>
    </row>
    <row r="156" spans="1:14" x14ac:dyDescent="0.2">
      <c r="A156" s="389"/>
      <c r="B156" s="389" t="s">
        <v>422</v>
      </c>
      <c r="C156" s="389" t="s">
        <v>423</v>
      </c>
      <c r="D156" s="389" t="s">
        <v>148</v>
      </c>
      <c r="E156" s="389" t="s">
        <v>149</v>
      </c>
      <c r="F156" s="420"/>
      <c r="G156" s="420"/>
      <c r="H156" s="420"/>
      <c r="I156" s="420"/>
      <c r="J156" s="420"/>
      <c r="K156" s="420"/>
      <c r="L156" s="420"/>
      <c r="M156" s="420"/>
      <c r="N156" s="420"/>
    </row>
    <row r="157" spans="1:14" x14ac:dyDescent="0.2">
      <c r="A157" s="389"/>
      <c r="B157" s="389" t="s">
        <v>424</v>
      </c>
      <c r="C157" s="389" t="s">
        <v>425</v>
      </c>
      <c r="D157" s="389" t="s">
        <v>238</v>
      </c>
      <c r="E157" s="389" t="s">
        <v>149</v>
      </c>
      <c r="F157" s="430"/>
      <c r="G157" s="430"/>
      <c r="H157" s="430"/>
      <c r="I157" s="430"/>
      <c r="J157" s="430"/>
      <c r="K157" s="430"/>
      <c r="L157" s="430"/>
      <c r="M157" s="430"/>
      <c r="N157" s="430"/>
    </row>
    <row r="158" spans="1:14" x14ac:dyDescent="0.2">
      <c r="A158" s="389"/>
      <c r="B158" s="389" t="s">
        <v>426</v>
      </c>
      <c r="C158" s="389" t="s">
        <v>427</v>
      </c>
      <c r="D158" s="389" t="s">
        <v>148</v>
      </c>
      <c r="E158" s="389" t="s">
        <v>149</v>
      </c>
      <c r="F158" s="420"/>
      <c r="G158" s="420"/>
      <c r="H158" s="420"/>
      <c r="I158" s="420"/>
      <c r="J158" s="420"/>
      <c r="K158" s="420"/>
      <c r="L158" s="420"/>
      <c r="M158" s="420"/>
      <c r="N158" s="420"/>
    </row>
    <row r="159" spans="1:14" x14ac:dyDescent="0.2">
      <c r="A159" s="389"/>
      <c r="B159" s="389" t="s">
        <v>428</v>
      </c>
      <c r="C159" s="389" t="s">
        <v>429</v>
      </c>
      <c r="D159" s="389" t="s">
        <v>148</v>
      </c>
      <c r="E159" s="389" t="s">
        <v>149</v>
      </c>
      <c r="F159" s="420"/>
      <c r="G159" s="420"/>
      <c r="H159" s="420"/>
      <c r="I159" s="420"/>
      <c r="J159" s="420"/>
      <c r="K159" s="420"/>
      <c r="L159" s="420"/>
      <c r="M159" s="420"/>
      <c r="N159" s="420"/>
    </row>
    <row r="160" spans="1:14" x14ac:dyDescent="0.2">
      <c r="A160" s="389"/>
      <c r="B160" s="389" t="s">
        <v>430</v>
      </c>
      <c r="C160" s="389" t="s">
        <v>431</v>
      </c>
      <c r="D160" s="389" t="s">
        <v>292</v>
      </c>
      <c r="E160" s="389" t="s">
        <v>149</v>
      </c>
      <c r="F160" s="430"/>
      <c r="G160" s="430"/>
      <c r="H160" s="430"/>
      <c r="I160" s="430"/>
      <c r="J160" s="430"/>
      <c r="K160" s="430"/>
      <c r="L160" s="430"/>
      <c r="M160" s="430"/>
      <c r="N160" s="430"/>
    </row>
    <row r="161" spans="1:14" x14ac:dyDescent="0.2">
      <c r="A161" s="389"/>
      <c r="B161" s="389" t="s">
        <v>432</v>
      </c>
      <c r="C161" s="389" t="s">
        <v>433</v>
      </c>
      <c r="D161" s="389" t="s">
        <v>292</v>
      </c>
      <c r="E161" s="389" t="s">
        <v>149</v>
      </c>
      <c r="F161" s="430"/>
      <c r="G161" s="430"/>
      <c r="H161" s="430"/>
      <c r="I161" s="430"/>
      <c r="J161" s="430"/>
      <c r="K161" s="430"/>
      <c r="L161" s="430"/>
      <c r="M161" s="430"/>
      <c r="N161" s="430"/>
    </row>
    <row r="162" spans="1:14" x14ac:dyDescent="0.2">
      <c r="A162" s="389"/>
      <c r="B162" s="389" t="s">
        <v>434</v>
      </c>
      <c r="C162" s="389" t="s">
        <v>435</v>
      </c>
      <c r="D162" s="389" t="s">
        <v>292</v>
      </c>
      <c r="E162" s="389" t="s">
        <v>149</v>
      </c>
      <c r="F162" s="430"/>
      <c r="G162" s="430"/>
      <c r="H162" s="430"/>
      <c r="I162" s="430"/>
      <c r="J162" s="430"/>
      <c r="K162" s="430"/>
      <c r="L162" s="430"/>
      <c r="M162" s="430"/>
      <c r="N162" s="430"/>
    </row>
    <row r="163" spans="1:14" x14ac:dyDescent="0.2">
      <c r="A163" s="389"/>
      <c r="B163" s="389" t="s">
        <v>436</v>
      </c>
      <c r="C163" s="389" t="s">
        <v>437</v>
      </c>
      <c r="D163" s="389" t="s">
        <v>292</v>
      </c>
      <c r="E163" s="389" t="s">
        <v>149</v>
      </c>
      <c r="F163" s="430"/>
      <c r="G163" s="430"/>
      <c r="H163" s="430"/>
      <c r="I163" s="430"/>
      <c r="J163" s="430"/>
      <c r="K163" s="430"/>
      <c r="L163" s="430"/>
      <c r="M163" s="430"/>
      <c r="N163" s="430"/>
    </row>
    <row r="164" spans="1:14" x14ac:dyDescent="0.2">
      <c r="A164" s="389"/>
      <c r="B164" s="389" t="s">
        <v>438</v>
      </c>
      <c r="C164" s="389" t="s">
        <v>439</v>
      </c>
      <c r="D164" s="389" t="s">
        <v>292</v>
      </c>
      <c r="E164" s="389" t="s">
        <v>149</v>
      </c>
      <c r="F164" s="430"/>
      <c r="G164" s="430"/>
      <c r="H164" s="430"/>
      <c r="I164" s="430"/>
      <c r="J164" s="430"/>
      <c r="K164" s="430"/>
      <c r="L164" s="430"/>
      <c r="M164" s="430"/>
      <c r="N164" s="430"/>
    </row>
    <row r="165" spans="1:14" x14ac:dyDescent="0.2">
      <c r="A165" s="389"/>
      <c r="B165" s="389" t="s">
        <v>440</v>
      </c>
      <c r="C165" s="389" t="s">
        <v>441</v>
      </c>
      <c r="D165" s="389" t="s">
        <v>292</v>
      </c>
      <c r="E165" s="389" t="s">
        <v>149</v>
      </c>
      <c r="F165" s="430"/>
      <c r="G165" s="430"/>
      <c r="H165" s="430"/>
      <c r="I165" s="430"/>
      <c r="J165" s="430"/>
      <c r="K165" s="430"/>
      <c r="L165" s="430"/>
      <c r="M165" s="430"/>
      <c r="N165" s="430"/>
    </row>
    <row r="166" spans="1:14" x14ac:dyDescent="0.2">
      <c r="A166" s="389"/>
      <c r="B166" s="389" t="s">
        <v>442</v>
      </c>
      <c r="C166" s="389" t="s">
        <v>443</v>
      </c>
      <c r="D166" s="389" t="s">
        <v>238</v>
      </c>
      <c r="E166" s="389" t="s">
        <v>149</v>
      </c>
      <c r="F166" s="429"/>
      <c r="G166" s="429"/>
      <c r="H166" s="429"/>
      <c r="I166" s="429"/>
      <c r="J166" s="429"/>
      <c r="K166" s="429"/>
      <c r="L166" s="429"/>
      <c r="M166" s="429"/>
      <c r="N166" s="429"/>
    </row>
    <row r="167" spans="1:14" x14ac:dyDescent="0.2">
      <c r="A167" s="389"/>
      <c r="B167" s="389" t="s">
        <v>444</v>
      </c>
      <c r="C167" s="389" t="s">
        <v>445</v>
      </c>
      <c r="D167" s="389" t="s">
        <v>238</v>
      </c>
      <c r="E167" s="389" t="s">
        <v>149</v>
      </c>
      <c r="F167" s="429"/>
      <c r="G167" s="429"/>
      <c r="H167" s="429"/>
      <c r="I167" s="429"/>
      <c r="J167" s="429"/>
      <c r="K167" s="429"/>
      <c r="L167" s="429"/>
      <c r="M167" s="429"/>
      <c r="N167" s="429"/>
    </row>
    <row r="168" spans="1:14" x14ac:dyDescent="0.2">
      <c r="A168" s="389"/>
      <c r="B168" s="389" t="s">
        <v>446</v>
      </c>
      <c r="C168" s="389" t="s">
        <v>447</v>
      </c>
      <c r="D168" s="389" t="s">
        <v>238</v>
      </c>
      <c r="E168" s="389" t="s">
        <v>149</v>
      </c>
      <c r="F168" s="429"/>
      <c r="G168" s="429"/>
      <c r="H168" s="429"/>
      <c r="I168" s="429"/>
      <c r="J168" s="429"/>
      <c r="K168" s="429"/>
      <c r="L168" s="429"/>
      <c r="M168" s="429"/>
      <c r="N168" s="429"/>
    </row>
    <row r="169" spans="1:14" x14ac:dyDescent="0.2">
      <c r="A169" s="389"/>
      <c r="B169" s="389" t="s">
        <v>448</v>
      </c>
      <c r="C169" s="389" t="s">
        <v>449</v>
      </c>
      <c r="D169" s="389" t="s">
        <v>238</v>
      </c>
      <c r="E169" s="389" t="s">
        <v>149</v>
      </c>
      <c r="F169" s="429"/>
      <c r="G169" s="429"/>
      <c r="H169" s="429"/>
      <c r="I169" s="429"/>
      <c r="J169" s="429"/>
      <c r="K169" s="429"/>
      <c r="L169" s="429"/>
      <c r="M169" s="429"/>
      <c r="N169" s="429"/>
    </row>
    <row r="170" spans="1:14" x14ac:dyDescent="0.2">
      <c r="A170" s="389"/>
      <c r="B170" s="389" t="s">
        <v>450</v>
      </c>
      <c r="C170" s="389" t="s">
        <v>451</v>
      </c>
      <c r="D170" s="389" t="s">
        <v>238</v>
      </c>
      <c r="E170" s="389" t="s">
        <v>149</v>
      </c>
      <c r="F170" s="429"/>
      <c r="G170" s="429"/>
      <c r="H170" s="429"/>
      <c r="I170" s="429"/>
      <c r="J170" s="429"/>
      <c r="K170" s="429"/>
      <c r="L170" s="429"/>
      <c r="M170" s="429"/>
      <c r="N170" s="429"/>
    </row>
    <row r="171" spans="1:14" x14ac:dyDescent="0.2">
      <c r="A171" s="389"/>
      <c r="B171" s="389" t="s">
        <v>452</v>
      </c>
      <c r="C171" s="389" t="s">
        <v>453</v>
      </c>
      <c r="D171" s="389" t="s">
        <v>238</v>
      </c>
      <c r="E171" s="389" t="s">
        <v>149</v>
      </c>
      <c r="F171" s="429"/>
      <c r="G171" s="429"/>
      <c r="H171" s="429"/>
      <c r="I171" s="429"/>
      <c r="J171" s="429"/>
      <c r="K171" s="429"/>
      <c r="L171" s="429"/>
      <c r="M171" s="429"/>
      <c r="N171" s="429"/>
    </row>
    <row r="172" spans="1:14" x14ac:dyDescent="0.2">
      <c r="A172" s="389"/>
      <c r="B172" s="389" t="s">
        <v>454</v>
      </c>
      <c r="C172" s="389" t="s">
        <v>455</v>
      </c>
      <c r="D172" s="389" t="s">
        <v>230</v>
      </c>
      <c r="E172" s="389" t="s">
        <v>149</v>
      </c>
      <c r="F172" s="428"/>
      <c r="G172" s="428"/>
      <c r="H172" s="428"/>
      <c r="I172" s="428"/>
      <c r="J172" s="428"/>
      <c r="K172" s="428"/>
      <c r="L172" s="428"/>
      <c r="M172" s="428"/>
      <c r="N172" s="428"/>
    </row>
    <row r="173" spans="1:14" x14ac:dyDescent="0.2">
      <c r="A173" s="389"/>
      <c r="B173" s="389" t="s">
        <v>456</v>
      </c>
      <c r="C173" s="389" t="s">
        <v>457</v>
      </c>
      <c r="D173" s="389" t="s">
        <v>230</v>
      </c>
      <c r="E173" s="389" t="s">
        <v>149</v>
      </c>
      <c r="F173" s="428"/>
      <c r="G173" s="428"/>
      <c r="H173" s="428"/>
      <c r="I173" s="428"/>
      <c r="J173" s="428"/>
      <c r="K173" s="428"/>
      <c r="L173" s="428"/>
      <c r="M173" s="428"/>
      <c r="N173" s="428"/>
    </row>
    <row r="174" spans="1:14" x14ac:dyDescent="0.2">
      <c r="A174" s="389"/>
      <c r="B174" s="389" t="s">
        <v>458</v>
      </c>
      <c r="C174" s="389" t="s">
        <v>459</v>
      </c>
      <c r="D174" s="389" t="s">
        <v>230</v>
      </c>
      <c r="E174" s="389" t="s">
        <v>149</v>
      </c>
      <c r="F174" s="428"/>
      <c r="G174" s="428"/>
      <c r="H174" s="428"/>
      <c r="I174" s="428"/>
      <c r="J174" s="428"/>
      <c r="K174" s="428"/>
      <c r="L174" s="428"/>
      <c r="M174" s="428"/>
      <c r="N174" s="428"/>
    </row>
    <row r="175" spans="1:14" x14ac:dyDescent="0.2">
      <c r="A175" s="389"/>
      <c r="B175" s="389" t="s">
        <v>460</v>
      </c>
      <c r="C175" s="389" t="s">
        <v>461</v>
      </c>
      <c r="D175" s="389" t="s">
        <v>230</v>
      </c>
      <c r="E175" s="389" t="s">
        <v>149</v>
      </c>
      <c r="F175" s="428"/>
      <c r="G175" s="428"/>
      <c r="H175" s="428"/>
      <c r="I175" s="428"/>
      <c r="J175" s="428"/>
      <c r="K175" s="428"/>
      <c r="L175" s="428"/>
      <c r="M175" s="428"/>
      <c r="N175" s="428"/>
    </row>
    <row r="176" spans="1:14" x14ac:dyDescent="0.2">
      <c r="A176" s="389"/>
      <c r="B176" s="389" t="s">
        <v>462</v>
      </c>
      <c r="C176" s="389" t="s">
        <v>463</v>
      </c>
      <c r="D176" s="389" t="s">
        <v>230</v>
      </c>
      <c r="E176" s="389" t="s">
        <v>149</v>
      </c>
      <c r="F176" s="428"/>
      <c r="G176" s="428"/>
      <c r="H176" s="428"/>
      <c r="I176" s="428"/>
      <c r="J176" s="428"/>
      <c r="K176" s="428"/>
      <c r="L176" s="428"/>
      <c r="M176" s="428"/>
      <c r="N176" s="428"/>
    </row>
    <row r="177" spans="1:14" x14ac:dyDescent="0.2">
      <c r="A177" s="389"/>
      <c r="B177" s="389" t="s">
        <v>464</v>
      </c>
      <c r="C177" s="389" t="s">
        <v>465</v>
      </c>
      <c r="D177" s="389" t="s">
        <v>230</v>
      </c>
      <c r="E177" s="389" t="s">
        <v>149</v>
      </c>
      <c r="F177" s="428"/>
      <c r="G177" s="428"/>
      <c r="H177" s="428"/>
      <c r="I177" s="428"/>
      <c r="J177" s="428"/>
      <c r="K177" s="428"/>
      <c r="L177" s="428"/>
      <c r="M177" s="428"/>
      <c r="N177" s="428"/>
    </row>
    <row r="178" spans="1:14" x14ac:dyDescent="0.2">
      <c r="A178" s="389"/>
      <c r="B178" s="389" t="s">
        <v>466</v>
      </c>
      <c r="C178" s="389" t="s">
        <v>467</v>
      </c>
      <c r="D178" s="389" t="s">
        <v>148</v>
      </c>
      <c r="E178" s="389" t="s">
        <v>149</v>
      </c>
      <c r="F178" s="420"/>
      <c r="G178" s="420"/>
      <c r="H178" s="420"/>
      <c r="I178" s="420"/>
      <c r="J178" s="420"/>
      <c r="K178" s="420"/>
      <c r="L178" s="420"/>
      <c r="M178" s="420"/>
      <c r="N178" s="420"/>
    </row>
    <row r="179" spans="1:14" x14ac:dyDescent="0.2">
      <c r="A179" s="389"/>
      <c r="B179" s="389" t="s">
        <v>468</v>
      </c>
      <c r="C179" s="389" t="s">
        <v>469</v>
      </c>
      <c r="D179" s="389" t="s">
        <v>238</v>
      </c>
      <c r="E179" s="389" t="s">
        <v>149</v>
      </c>
      <c r="F179" s="430"/>
      <c r="G179" s="430"/>
      <c r="H179" s="430"/>
      <c r="I179" s="430"/>
      <c r="J179" s="430"/>
      <c r="K179" s="430"/>
      <c r="L179" s="430"/>
      <c r="M179" s="430"/>
      <c r="N179" s="430"/>
    </row>
  </sheetData>
  <pageMargins left="0.70866141732283472" right="0.70866141732283472" top="0.74803149606299213" bottom="0.74803149606299213" header="0.31496062992125984" footer="0.31496062992125984"/>
  <pageSetup paperSize="9" scale="50" fitToHeight="0" orientation="landscape" r:id="rId1"/>
  <headerFooter>
    <oddHeader>&amp;L&amp;F&amp;CSheet: &amp;A&amp;ROFFICIAL</oddHeader>
    <oddFooter>&amp;LPrinted on &amp;D at &amp;T_x000D_&amp;1#&amp;"Calibri"&amp;10&amp;K000000 Classification: BUSINESS&amp;CPage &amp;P of &amp;N&amp;ROfwat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D740A2"/>
    <pageSetUpPr fitToPage="1"/>
  </sheetPr>
  <dimension ref="A1:G24"/>
  <sheetViews>
    <sheetView showGridLines="0" zoomScaleNormal="100" workbookViewId="0"/>
  </sheetViews>
  <sheetFormatPr defaultColWidth="0" defaultRowHeight="20.25" zeroHeight="1" x14ac:dyDescent="0.2"/>
  <cols>
    <col min="1" max="1" width="13" style="107" customWidth="1"/>
    <col min="2" max="2" width="18" style="107" customWidth="1"/>
    <col min="3" max="3" width="9.625" style="107" customWidth="1"/>
    <col min="4" max="4" width="10.625" style="107" customWidth="1"/>
    <col min="5" max="5" width="10" style="107" customWidth="1"/>
    <col min="6" max="7" width="0" style="107" hidden="1" customWidth="1"/>
    <col min="8" max="16384" width="9.625" style="107" hidden="1"/>
  </cols>
  <sheetData>
    <row r="1" spans="1:7" s="108" customFormat="1" ht="44.25" x14ac:dyDescent="0.2">
      <c r="A1" s="113" t="str">
        <f ca="1" xml:space="preserve"> RIGHT(CELL("filename", $A$1), LEN(CELL("filename", $A$1)) - SEARCH("]", CELL("filename", $A$1)))</f>
        <v>Validation</v>
      </c>
      <c r="B1" s="113"/>
      <c r="C1" s="113"/>
      <c r="D1" s="113"/>
      <c r="E1" s="409" t="str">
        <f>InpActive!F9</f>
        <v>Bristol Water</v>
      </c>
      <c r="G1" s="331"/>
    </row>
    <row r="2" spans="1:7" x14ac:dyDescent="0.2"/>
    <row r="3" spans="1:7" x14ac:dyDescent="0.2">
      <c r="A3" s="5" t="s">
        <v>470</v>
      </c>
      <c r="B3" s="5" t="s">
        <v>471</v>
      </c>
      <c r="C3" s="5" t="s">
        <v>131</v>
      </c>
      <c r="D3" s="5" t="s">
        <v>472</v>
      </c>
      <c r="E3" s="5" t="s">
        <v>473</v>
      </c>
      <c r="F3" s="332"/>
      <c r="G3" s="332"/>
    </row>
    <row r="4" spans="1:7" ht="60.75" x14ac:dyDescent="0.2">
      <c r="A4" s="6" t="s">
        <v>474</v>
      </c>
      <c r="B4" s="6" t="s">
        <v>475</v>
      </c>
      <c r="C4" s="6" t="s">
        <v>475</v>
      </c>
      <c r="D4" s="6"/>
      <c r="E4" s="6"/>
    </row>
    <row r="5" spans="1:7" x14ac:dyDescent="0.2">
      <c r="A5" s="6" t="s">
        <v>139</v>
      </c>
      <c r="B5" s="6" t="s">
        <v>476</v>
      </c>
      <c r="C5" s="6" t="s">
        <v>477</v>
      </c>
      <c r="D5" s="6" t="b">
        <v>1</v>
      </c>
      <c r="E5" s="6" t="s">
        <v>478</v>
      </c>
      <c r="F5" s="332"/>
      <c r="G5" s="332"/>
    </row>
    <row r="6" spans="1:7" x14ac:dyDescent="0.2">
      <c r="A6" s="6" t="s">
        <v>140</v>
      </c>
      <c r="B6" s="6" t="s">
        <v>479</v>
      </c>
      <c r="C6" s="6" t="s">
        <v>480</v>
      </c>
      <c r="D6" s="6" t="b">
        <v>0</v>
      </c>
      <c r="E6" s="6" t="s">
        <v>481</v>
      </c>
      <c r="F6" s="332"/>
      <c r="G6" s="332"/>
    </row>
    <row r="7" spans="1:7" x14ac:dyDescent="0.2">
      <c r="A7" s="6" t="s">
        <v>141</v>
      </c>
      <c r="B7" s="6" t="s">
        <v>482</v>
      </c>
      <c r="C7" s="6" t="s">
        <v>483</v>
      </c>
      <c r="D7" s="6"/>
      <c r="E7" s="6"/>
    </row>
    <row r="8" spans="1:7" x14ac:dyDescent="0.2">
      <c r="A8" s="6" t="s">
        <v>142</v>
      </c>
      <c r="B8" s="6" t="s">
        <v>484</v>
      </c>
      <c r="C8" s="6" t="s">
        <v>485</v>
      </c>
      <c r="D8" s="333"/>
      <c r="E8" s="333"/>
    </row>
    <row r="9" spans="1:7" x14ac:dyDescent="0.2">
      <c r="A9" s="6" t="s">
        <v>143</v>
      </c>
      <c r="B9" s="6" t="s">
        <v>486</v>
      </c>
      <c r="C9" s="6" t="s">
        <v>487</v>
      </c>
      <c r="D9" s="334"/>
      <c r="E9" s="334"/>
    </row>
    <row r="10" spans="1:7" x14ac:dyDescent="0.2">
      <c r="A10" s="6" t="s">
        <v>144</v>
      </c>
      <c r="B10" s="6" t="s">
        <v>488</v>
      </c>
      <c r="C10" s="6" t="s">
        <v>489</v>
      </c>
      <c r="D10" s="334"/>
      <c r="E10" s="334"/>
    </row>
    <row r="11" spans="1:7" x14ac:dyDescent="0.2">
      <c r="A11" s="110"/>
      <c r="B11" s="6" t="s">
        <v>490</v>
      </c>
      <c r="C11" s="6" t="s">
        <v>491</v>
      </c>
      <c r="D11" s="334"/>
      <c r="E11" s="334"/>
    </row>
    <row r="12" spans="1:7" x14ac:dyDescent="0.2">
      <c r="A12" s="109"/>
      <c r="B12" s="6" t="s">
        <v>492</v>
      </c>
      <c r="C12" s="6" t="s">
        <v>493</v>
      </c>
      <c r="D12" s="334"/>
      <c r="E12" s="334"/>
    </row>
    <row r="13" spans="1:7" x14ac:dyDescent="0.2">
      <c r="A13" s="109"/>
      <c r="B13" s="6" t="s">
        <v>494</v>
      </c>
      <c r="C13" s="6" t="s">
        <v>495</v>
      </c>
      <c r="D13" s="334"/>
      <c r="E13" s="334"/>
    </row>
    <row r="14" spans="1:7" x14ac:dyDescent="0.2">
      <c r="A14" s="109"/>
      <c r="B14" s="6" t="s">
        <v>494</v>
      </c>
      <c r="C14" s="6" t="s">
        <v>496</v>
      </c>
      <c r="D14" s="334"/>
      <c r="E14" s="334"/>
    </row>
    <row r="15" spans="1:7" x14ac:dyDescent="0.2">
      <c r="A15" s="109"/>
      <c r="B15" s="6" t="s">
        <v>497</v>
      </c>
      <c r="C15" s="6" t="s">
        <v>498</v>
      </c>
      <c r="D15" s="334"/>
      <c r="E15" s="334"/>
    </row>
    <row r="16" spans="1:7" x14ac:dyDescent="0.2">
      <c r="A16" s="109"/>
      <c r="B16" s="6" t="s">
        <v>499</v>
      </c>
      <c r="C16" s="6" t="s">
        <v>500</v>
      </c>
      <c r="D16" s="334"/>
      <c r="E16" s="334"/>
    </row>
    <row r="17" spans="1:5" x14ac:dyDescent="0.2">
      <c r="A17" s="109"/>
      <c r="B17" s="6" t="s">
        <v>501</v>
      </c>
      <c r="C17" s="6" t="s">
        <v>502</v>
      </c>
      <c r="D17" s="334"/>
      <c r="E17" s="334"/>
    </row>
    <row r="18" spans="1:5" x14ac:dyDescent="0.2">
      <c r="A18" s="109"/>
      <c r="B18" s="6" t="s">
        <v>503</v>
      </c>
      <c r="C18" s="6" t="s">
        <v>504</v>
      </c>
      <c r="D18" s="334"/>
      <c r="E18" s="334"/>
    </row>
    <row r="19" spans="1:5" x14ac:dyDescent="0.2">
      <c r="A19" s="109"/>
      <c r="B19" s="6" t="s">
        <v>505</v>
      </c>
      <c r="C19" s="6" t="s">
        <v>506</v>
      </c>
      <c r="D19" s="334"/>
      <c r="E19" s="334"/>
    </row>
    <row r="20" spans="1:5" x14ac:dyDescent="0.2">
      <c r="A20" s="109"/>
      <c r="B20" s="6" t="s">
        <v>507</v>
      </c>
      <c r="C20" s="6" t="s">
        <v>508</v>
      </c>
      <c r="D20" s="334"/>
      <c r="E20" s="334"/>
    </row>
    <row r="21" spans="1:5" x14ac:dyDescent="0.2">
      <c r="A21" s="109"/>
      <c r="B21" s="6" t="s">
        <v>509</v>
      </c>
      <c r="C21" s="6" t="s">
        <v>510</v>
      </c>
      <c r="D21" s="334"/>
      <c r="E21" s="334"/>
    </row>
    <row r="22" spans="1:5" x14ac:dyDescent="0.2">
      <c r="A22" s="109"/>
      <c r="B22" s="6" t="s">
        <v>511</v>
      </c>
      <c r="C22" s="6" t="s">
        <v>512</v>
      </c>
      <c r="D22" s="334"/>
      <c r="E22" s="334"/>
    </row>
    <row r="23" spans="1:5" x14ac:dyDescent="0.2"/>
    <row r="24" spans="1:5" s="212" customFormat="1" ht="13.5" x14ac:dyDescent="0.25">
      <c r="A24" s="212" t="s">
        <v>513</v>
      </c>
    </row>
  </sheetData>
  <pageMargins left="0.70866141732283472" right="0.70866141732283472" top="0.74803149606299213" bottom="0.74803149606299213" header="0.31496062992125984" footer="0.31496062992125984"/>
  <pageSetup paperSize="9"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4378F-6539-4A30-BDF2-76B99B216C69}">
  <sheetPr>
    <tabColor rgb="FFD740A2"/>
    <pageSetUpPr fitToPage="1"/>
  </sheetPr>
  <dimension ref="A1:T169"/>
  <sheetViews>
    <sheetView showGridLines="0" zoomScale="90" zoomScaleNormal="90" workbookViewId="0">
      <pane xSplit="9" ySplit="5" topLeftCell="J6" activePane="bottomRight" state="frozen"/>
      <selection pane="topRight"/>
      <selection pane="bottomLeft"/>
      <selection pane="bottomRight" activeCell="F21" sqref="F21"/>
    </sheetView>
  </sheetViews>
  <sheetFormatPr defaultColWidth="0" defaultRowHeight="12.75" zeroHeight="1" x14ac:dyDescent="0.2"/>
  <cols>
    <col min="1" max="1" width="22.5" style="112" customWidth="1"/>
    <col min="2" max="4" width="1.625" style="112" customWidth="1"/>
    <col min="5" max="5" width="86.875" style="112" customWidth="1"/>
    <col min="6" max="6" width="23.625" style="4" customWidth="1"/>
    <col min="7" max="7" width="15.625" style="112" customWidth="1"/>
    <col min="8" max="8" width="15.625" style="4" customWidth="1"/>
    <col min="9" max="9" width="2.625" style="4" customWidth="1"/>
    <col min="10" max="20" width="9.625" style="4" customWidth="1"/>
    <col min="21" max="16384" width="9.625" style="4" hidden="1"/>
  </cols>
  <sheetData>
    <row r="1" spans="1:20" s="86" customFormat="1" ht="29.25" x14ac:dyDescent="0.2">
      <c r="A1" s="114" t="str">
        <f ca="1" xml:space="preserve"> RIGHT(CELL("filename", $A$1), LEN(CELL("filename", $A$1)) - SEARCH("]", CELL("filename", $A$1)))</f>
        <v>InpExpected</v>
      </c>
      <c r="B1" s="114"/>
      <c r="C1" s="114"/>
      <c r="D1" s="114"/>
      <c r="E1" s="114"/>
      <c r="F1" s="114"/>
      <c r="G1" s="114"/>
      <c r="H1" s="415" t="str">
        <f>InpExpected!F9</f>
        <v>Bristol Water</v>
      </c>
      <c r="I1" s="114"/>
      <c r="J1" s="114"/>
      <c r="K1" s="114"/>
      <c r="L1" s="114"/>
      <c r="M1" s="114"/>
      <c r="N1" s="114"/>
      <c r="O1" s="114"/>
      <c r="P1" s="114"/>
      <c r="Q1" s="114"/>
      <c r="R1" s="114"/>
      <c r="S1" s="114"/>
      <c r="T1" s="114"/>
    </row>
    <row r="2" spans="1:20" s="2" customFormat="1" x14ac:dyDescent="0.2">
      <c r="A2" s="122"/>
      <c r="B2" s="122"/>
      <c r="C2" s="122"/>
      <c r="D2" s="122"/>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7" customFormat="1" x14ac:dyDescent="0.2">
      <c r="A3" s="122"/>
      <c r="B3" s="122"/>
      <c r="C3" s="122"/>
      <c r="D3" s="122"/>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0" customFormat="1" x14ac:dyDescent="0.2">
      <c r="A4" s="21"/>
      <c r="B4" s="98"/>
      <c r="C4" s="142"/>
      <c r="D4" s="100"/>
      <c r="E4" s="153" t="str">
        <f>Time!E$85</f>
        <v>Financial Year Ending</v>
      </c>
      <c r="F4" s="123"/>
      <c r="G4" s="123"/>
      <c r="H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2" customFormat="1" x14ac:dyDescent="0.2">
      <c r="A5" s="112"/>
      <c r="B5" s="112"/>
      <c r="C5" s="112"/>
      <c r="D5" s="112"/>
      <c r="E5" s="123" t="str">
        <f>Time!E$10</f>
        <v>Model column counter</v>
      </c>
      <c r="F5" s="152" t="s">
        <v>514</v>
      </c>
      <c r="G5" s="152" t="s">
        <v>133</v>
      </c>
      <c r="H5" s="3" t="s">
        <v>515</v>
      </c>
      <c r="I5" s="4"/>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2" customFormat="1" x14ac:dyDescent="0.2">
      <c r="A6" s="112"/>
      <c r="B6" s="112"/>
      <c r="C6" s="112"/>
      <c r="D6" s="112"/>
      <c r="E6" s="123"/>
      <c r="F6" s="152"/>
      <c r="G6" s="152"/>
      <c r="H6" s="3"/>
      <c r="I6" s="4"/>
      <c r="J6" s="25"/>
      <c r="K6" s="25"/>
      <c r="L6" s="25"/>
      <c r="M6" s="25"/>
      <c r="N6" s="25"/>
      <c r="O6" s="25"/>
      <c r="P6" s="25"/>
      <c r="Q6" s="25"/>
      <c r="R6" s="25"/>
      <c r="S6" s="25"/>
      <c r="T6" s="25"/>
    </row>
    <row r="7" spans="1:20" s="213" customFormat="1" ht="13.5" x14ac:dyDescent="0.25">
      <c r="A7" s="213" t="s">
        <v>78</v>
      </c>
    </row>
    <row r="8" spans="1:20" s="183" customFormat="1" x14ac:dyDescent="0.2">
      <c r="A8" s="184"/>
      <c r="B8" s="184"/>
      <c r="C8" s="184"/>
      <c r="D8" s="184"/>
      <c r="E8" s="184"/>
      <c r="F8" s="184"/>
      <c r="G8" s="184"/>
      <c r="H8" s="184"/>
      <c r="I8" s="185"/>
      <c r="J8" s="157"/>
      <c r="K8" s="157"/>
      <c r="L8" s="157"/>
      <c r="M8" s="157"/>
      <c r="N8" s="157"/>
      <c r="O8" s="157"/>
      <c r="P8" s="157"/>
      <c r="Q8" s="157"/>
      <c r="R8" s="157"/>
      <c r="S8" s="157"/>
      <c r="T8" s="184"/>
    </row>
    <row r="9" spans="1:20" s="183" customFormat="1" x14ac:dyDescent="0.2">
      <c r="A9" s="184"/>
      <c r="B9" s="184"/>
      <c r="C9" s="184"/>
      <c r="D9" s="184"/>
      <c r="E9" s="184" t="s">
        <v>471</v>
      </c>
      <c r="F9" s="263" t="str">
        <f>INDEX(Validation!B4:B22, MATCH(F10, Validation!C4:C22, 0))</f>
        <v>Bristol Water</v>
      </c>
      <c r="G9" s="184" t="s">
        <v>516</v>
      </c>
      <c r="H9" s="184"/>
      <c r="I9" s="186"/>
      <c r="J9" s="184"/>
      <c r="K9" s="184"/>
      <c r="L9" s="184"/>
      <c r="M9" s="184"/>
      <c r="N9" s="184"/>
      <c r="O9" s="184"/>
      <c r="P9" s="184"/>
      <c r="Q9" s="184"/>
      <c r="R9" s="184"/>
      <c r="S9" s="184"/>
      <c r="T9" s="184"/>
    </row>
    <row r="10" spans="1:20" s="183" customFormat="1" x14ac:dyDescent="0.2">
      <c r="A10" s="184"/>
      <c r="B10" s="184"/>
      <c r="C10" s="184"/>
      <c r="D10" s="184"/>
      <c r="E10" s="184" t="s">
        <v>517</v>
      </c>
      <c r="F10" s="411" t="str">
        <f xml:space="preserve"> F_Inputs!A7</f>
        <v>BRL</v>
      </c>
      <c r="G10" s="184"/>
      <c r="H10" s="184"/>
      <c r="I10" s="186"/>
      <c r="J10" s="184"/>
      <c r="K10" s="184"/>
      <c r="L10" s="184"/>
      <c r="M10" s="184"/>
      <c r="N10" s="184"/>
      <c r="O10" s="184"/>
      <c r="P10" s="184"/>
      <c r="Q10" s="184"/>
      <c r="R10" s="184"/>
      <c r="S10" s="184"/>
      <c r="T10" s="184"/>
    </row>
    <row r="11" spans="1:20" s="183" customFormat="1" x14ac:dyDescent="0.2">
      <c r="A11" s="184"/>
      <c r="B11" s="184"/>
      <c r="C11" s="184"/>
      <c r="D11" s="184"/>
      <c r="E11" s="184"/>
      <c r="F11" s="184"/>
      <c r="G11" s="184"/>
      <c r="H11" s="184"/>
      <c r="I11" s="186"/>
      <c r="J11" s="184"/>
      <c r="K11" s="184"/>
      <c r="L11" s="184"/>
      <c r="M11" s="184"/>
      <c r="N11" s="184"/>
      <c r="O11" s="184"/>
      <c r="P11" s="184"/>
      <c r="Q11" s="184"/>
      <c r="R11" s="184"/>
      <c r="S11" s="184"/>
      <c r="T11" s="184"/>
    </row>
    <row r="12" spans="1:20" s="183" customFormat="1" x14ac:dyDescent="0.2">
      <c r="A12" s="184"/>
      <c r="B12" s="184"/>
      <c r="C12" s="184"/>
      <c r="D12" s="184"/>
      <c r="E12" s="184" t="s">
        <v>470</v>
      </c>
      <c r="F12" s="164" t="s">
        <v>143</v>
      </c>
      <c r="G12" s="184" t="s">
        <v>518</v>
      </c>
      <c r="H12" s="187"/>
      <c r="I12" s="184"/>
      <c r="J12" s="184"/>
      <c r="K12" s="184"/>
      <c r="L12" s="184"/>
      <c r="M12" s="184"/>
      <c r="N12" s="184"/>
      <c r="O12" s="184"/>
      <c r="P12" s="184"/>
      <c r="Q12" s="184"/>
      <c r="R12" s="184"/>
      <c r="S12" s="184"/>
      <c r="T12" s="184"/>
    </row>
    <row r="13" spans="1:20" s="183" customFormat="1" x14ac:dyDescent="0.2">
      <c r="A13" s="184"/>
      <c r="B13" s="184"/>
      <c r="C13" s="184"/>
      <c r="D13" s="184"/>
      <c r="E13" s="184"/>
      <c r="F13" s="184"/>
      <c r="G13" s="186"/>
      <c r="H13" s="186"/>
      <c r="I13" s="184"/>
      <c r="J13" s="184"/>
      <c r="K13" s="184"/>
      <c r="L13" s="184"/>
      <c r="M13" s="184"/>
      <c r="N13" s="184"/>
      <c r="O13" s="184"/>
      <c r="P13" s="184"/>
      <c r="Q13" s="184"/>
      <c r="R13" s="184"/>
      <c r="S13" s="184"/>
      <c r="T13" s="184"/>
    </row>
    <row r="14" spans="1:20" s="183" customFormat="1" x14ac:dyDescent="0.2">
      <c r="A14" s="184"/>
      <c r="B14" s="184"/>
      <c r="C14" s="184"/>
      <c r="D14" s="184"/>
      <c r="E14" s="184" t="s">
        <v>519</v>
      </c>
      <c r="F14" s="289" t="s">
        <v>137</v>
      </c>
      <c r="G14" s="184" t="s">
        <v>518</v>
      </c>
      <c r="H14" s="186"/>
      <c r="I14" s="184"/>
      <c r="J14" s="184"/>
      <c r="K14" s="184"/>
      <c r="L14" s="184"/>
      <c r="M14" s="184"/>
      <c r="N14" s="184"/>
      <c r="O14" s="184"/>
      <c r="P14" s="184"/>
      <c r="Q14" s="184"/>
      <c r="R14" s="184"/>
      <c r="S14" s="184"/>
      <c r="T14" s="184"/>
    </row>
    <row r="15" spans="1:20" s="183" customFormat="1" x14ac:dyDescent="0.2">
      <c r="A15" s="184"/>
      <c r="B15" s="184"/>
      <c r="C15" s="184"/>
      <c r="D15" s="184"/>
      <c r="E15" s="184" t="s">
        <v>520</v>
      </c>
      <c r="F15" s="184" t="str">
        <f>"£m ("&amp;F14&amp;" FYA CPIH prices)"</f>
        <v>£m (2017-18 FYA CPIH prices)</v>
      </c>
      <c r="G15" s="184" t="s">
        <v>516</v>
      </c>
      <c r="H15" s="186"/>
      <c r="I15" s="184"/>
      <c r="J15" s="184"/>
      <c r="K15" s="184"/>
      <c r="L15" s="184"/>
      <c r="M15" s="184"/>
      <c r="N15" s="184"/>
      <c r="O15" s="184"/>
      <c r="P15" s="184"/>
      <c r="Q15" s="184"/>
      <c r="R15" s="184"/>
      <c r="S15" s="184"/>
      <c r="T15" s="184"/>
    </row>
    <row r="16" spans="1:20" s="350" customFormat="1" x14ac:dyDescent="0.2">
      <c r="A16" s="263"/>
      <c r="B16" s="263"/>
      <c r="C16" s="263"/>
      <c r="D16" s="263"/>
      <c r="E16" s="263"/>
      <c r="F16" s="263"/>
      <c r="G16" s="263"/>
      <c r="H16" s="349"/>
      <c r="I16" s="263"/>
      <c r="J16" s="263"/>
      <c r="K16" s="263"/>
      <c r="L16" s="263"/>
      <c r="M16" s="263"/>
      <c r="N16" s="263"/>
      <c r="O16" s="263"/>
      <c r="P16" s="263"/>
      <c r="Q16" s="263"/>
      <c r="R16" s="263"/>
      <c r="S16" s="263"/>
      <c r="T16" s="263"/>
    </row>
    <row r="17" spans="1:20" s="183" customFormat="1" x14ac:dyDescent="0.2">
      <c r="A17" s="184"/>
      <c r="B17" s="184"/>
      <c r="C17" s="184"/>
      <c r="D17" s="184"/>
      <c r="E17" s="184"/>
      <c r="F17" s="263"/>
      <c r="G17" s="184"/>
      <c r="H17" s="184"/>
      <c r="I17" s="184"/>
      <c r="J17" s="184"/>
      <c r="K17" s="184"/>
      <c r="L17" s="184"/>
      <c r="M17" s="184"/>
      <c r="N17" s="184"/>
      <c r="O17" s="184"/>
      <c r="P17" s="184"/>
      <c r="Q17" s="184"/>
      <c r="R17" s="184"/>
      <c r="S17" s="184"/>
      <c r="T17" s="184"/>
    </row>
    <row r="18" spans="1:20" s="183" customFormat="1" x14ac:dyDescent="0.2">
      <c r="A18" s="184"/>
      <c r="B18" s="184"/>
      <c r="C18" s="188" t="s">
        <v>521</v>
      </c>
      <c r="D18" s="184"/>
      <c r="E18" s="184"/>
      <c r="F18" s="184"/>
      <c r="G18" s="184"/>
      <c r="H18" s="184"/>
      <c r="I18" s="184"/>
      <c r="J18" s="157"/>
      <c r="K18" s="157"/>
      <c r="L18" s="157"/>
      <c r="M18" s="157"/>
      <c r="N18" s="157"/>
      <c r="O18" s="157"/>
      <c r="P18" s="157"/>
      <c r="Q18" s="157"/>
      <c r="R18" s="157"/>
      <c r="S18" s="157"/>
      <c r="T18" s="184"/>
    </row>
    <row r="19" spans="1:20" s="183" customFormat="1" x14ac:dyDescent="0.2">
      <c r="A19" s="184"/>
      <c r="B19" s="184"/>
      <c r="C19" s="184"/>
      <c r="D19" s="184"/>
      <c r="E19" s="184"/>
      <c r="F19" s="184"/>
      <c r="G19" s="184"/>
      <c r="H19" s="184"/>
      <c r="I19" s="184"/>
      <c r="J19" s="157"/>
      <c r="K19" s="157"/>
      <c r="L19" s="157"/>
      <c r="M19" s="157"/>
      <c r="N19" s="157"/>
      <c r="O19" s="157"/>
      <c r="P19" s="157"/>
      <c r="Q19" s="157"/>
      <c r="R19" s="157"/>
      <c r="S19" s="157"/>
      <c r="T19" s="184"/>
    </row>
    <row r="20" spans="1:20" s="183" customFormat="1" x14ac:dyDescent="0.2">
      <c r="A20" s="184"/>
      <c r="B20" s="184"/>
      <c r="C20" s="184"/>
      <c r="D20" s="189" t="s">
        <v>522</v>
      </c>
      <c r="E20" s="184"/>
      <c r="F20" s="184"/>
      <c r="G20" s="184"/>
      <c r="H20" s="184"/>
      <c r="I20" s="184"/>
      <c r="J20" s="157"/>
      <c r="K20" s="157"/>
      <c r="L20" s="157"/>
      <c r="M20" s="157"/>
      <c r="N20" s="157"/>
      <c r="O20" s="157"/>
      <c r="P20" s="157"/>
      <c r="Q20" s="157"/>
      <c r="R20" s="157"/>
      <c r="S20" s="157"/>
      <c r="T20" s="184"/>
    </row>
    <row r="21" spans="1:20" s="183" customFormat="1" x14ac:dyDescent="0.2">
      <c r="A21" s="418" t="str">
        <f>F_Inputs!B7</f>
        <v>C_APR3H_WR01_IPD01</v>
      </c>
      <c r="B21" s="184"/>
      <c r="C21" s="184"/>
      <c r="D21" s="184"/>
      <c r="E21" s="157" t="s">
        <v>386</v>
      </c>
      <c r="F21" s="264">
        <f xml:space="preserve"> INDEX(F_Inputs!$A$1:$N$179,MATCH(A21,F_Inputs!$B:$B,0),MATCH($F$12,F_Inputs!$A$6:$N$6,1))</f>
        <v>0</v>
      </c>
      <c r="G21" s="184" t="str">
        <f t="shared" ref="G21:G27" si="0">$F$15</f>
        <v>£m (2017-18 FYA CPIH prices)</v>
      </c>
      <c r="H21" s="184"/>
      <c r="I21" s="184"/>
      <c r="J21" s="157"/>
      <c r="K21" s="157"/>
      <c r="L21" s="157"/>
      <c r="M21" s="157"/>
      <c r="N21" s="157"/>
      <c r="O21" s="157"/>
      <c r="P21" s="157"/>
      <c r="Q21" s="157"/>
      <c r="R21" s="157"/>
      <c r="S21" s="157"/>
      <c r="T21" s="184"/>
    </row>
    <row r="22" spans="1:20" s="183" customFormat="1" x14ac:dyDescent="0.2">
      <c r="A22" s="184" t="str">
        <f>F_Inputs!B8</f>
        <v>C_APR3H_WN02_IPD01</v>
      </c>
      <c r="B22" s="184"/>
      <c r="C22" s="184"/>
      <c r="D22" s="184"/>
      <c r="E22" s="157" t="s">
        <v>388</v>
      </c>
      <c r="F22" s="264">
        <f xml:space="preserve"> INDEX(F_Inputs!$A$1:$N$179,MATCH(A22,F_Inputs!$B:$B,0),MATCH($F$12,F_Inputs!$A$6:$N$6,1))</f>
        <v>0</v>
      </c>
      <c r="G22" s="184" t="str">
        <f t="shared" si="0"/>
        <v>£m (2017-18 FYA CPIH prices)</v>
      </c>
      <c r="H22" s="184"/>
      <c r="I22" s="184"/>
      <c r="J22" s="157"/>
      <c r="K22" s="157"/>
      <c r="L22" s="157"/>
      <c r="M22" s="157"/>
      <c r="N22" s="157"/>
      <c r="O22" s="157"/>
      <c r="P22" s="157"/>
      <c r="Q22" s="157"/>
      <c r="R22" s="157"/>
      <c r="S22" s="157"/>
      <c r="T22" s="184"/>
    </row>
    <row r="23" spans="1:20" s="183" customFormat="1" x14ac:dyDescent="0.2">
      <c r="A23" s="184" t="str">
        <f>F_Inputs!B9</f>
        <v>C_APR3H_WWN03_IPD01</v>
      </c>
      <c r="B23" s="184"/>
      <c r="C23" s="184"/>
      <c r="D23" s="184"/>
      <c r="E23" s="157" t="s">
        <v>390</v>
      </c>
      <c r="F23" s="264">
        <f xml:space="preserve"> INDEX(F_Inputs!$A$1:$N$179,MATCH(A23,F_Inputs!$B:$B,0),MATCH($F$12,F_Inputs!$A$6:$N$6,1))</f>
        <v>0</v>
      </c>
      <c r="G23" s="184" t="str">
        <f t="shared" si="0"/>
        <v>£m (2017-18 FYA CPIH prices)</v>
      </c>
      <c r="H23" s="184"/>
      <c r="I23" s="184"/>
      <c r="J23" s="184"/>
      <c r="K23" s="184"/>
      <c r="L23" s="184"/>
      <c r="M23" s="184"/>
      <c r="N23" s="184"/>
      <c r="O23" s="184"/>
      <c r="P23" s="184"/>
      <c r="Q23" s="184"/>
      <c r="R23" s="184"/>
      <c r="S23" s="184"/>
      <c r="T23" s="184"/>
    </row>
    <row r="24" spans="1:20" s="183" customFormat="1" x14ac:dyDescent="0.2">
      <c r="A24" s="184" t="str">
        <f>F_Inputs!B10</f>
        <v>C_APR3H_BIO04_IPD01</v>
      </c>
      <c r="B24" s="184"/>
      <c r="C24" s="184"/>
      <c r="D24" s="184"/>
      <c r="E24" s="157" t="s">
        <v>392</v>
      </c>
      <c r="F24" s="264">
        <f xml:space="preserve"> INDEX(F_Inputs!$A$1:$N$179,MATCH(A24,F_Inputs!$B:$B,0),MATCH($F$12,F_Inputs!$A$6:$N$6,1))</f>
        <v>0</v>
      </c>
      <c r="G24" s="184" t="str">
        <f t="shared" si="0"/>
        <v>£m (2017-18 FYA CPIH prices)</v>
      </c>
      <c r="H24" s="184"/>
      <c r="I24" s="184"/>
      <c r="J24" s="184"/>
      <c r="K24" s="184"/>
      <c r="L24" s="184"/>
      <c r="M24" s="184"/>
      <c r="N24" s="184"/>
      <c r="O24" s="184"/>
      <c r="P24" s="184"/>
      <c r="Q24" s="184"/>
      <c r="R24" s="184"/>
      <c r="S24" s="184"/>
      <c r="T24" s="184"/>
    </row>
    <row r="25" spans="1:20" s="183" customFormat="1" x14ac:dyDescent="0.2">
      <c r="A25" s="184" t="str">
        <f>F_Inputs!B11</f>
        <v>C_APR3H_RR05_IPD01</v>
      </c>
      <c r="B25" s="184"/>
      <c r="C25" s="184"/>
      <c r="D25" s="184"/>
      <c r="E25" s="157" t="s">
        <v>394</v>
      </c>
      <c r="F25" s="264">
        <f xml:space="preserve"> INDEX(F_Inputs!$A$1:$N$179,MATCH(A25,F_Inputs!$B:$B,0),MATCH($F$12,F_Inputs!$A$6:$N$6,1))</f>
        <v>0</v>
      </c>
      <c r="G25" s="184" t="str">
        <f t="shared" si="0"/>
        <v>£m (2017-18 FYA CPIH prices)</v>
      </c>
      <c r="H25" s="184"/>
      <c r="I25" s="184"/>
      <c r="J25" s="184"/>
      <c r="K25" s="184"/>
      <c r="L25" s="184"/>
      <c r="M25" s="184"/>
      <c r="N25" s="184"/>
      <c r="O25" s="184"/>
      <c r="P25" s="184"/>
      <c r="Q25" s="184"/>
      <c r="R25" s="184"/>
      <c r="S25" s="184"/>
      <c r="T25" s="184"/>
    </row>
    <row r="26" spans="1:20" s="183" customFormat="1" x14ac:dyDescent="0.2">
      <c r="A26" s="184" t="str">
        <f>F_Inputs!B12</f>
        <v>C_APR3H_BR06_IPD01</v>
      </c>
      <c r="B26" s="184"/>
      <c r="C26" s="184"/>
      <c r="D26" s="184"/>
      <c r="E26" s="157" t="s">
        <v>396</v>
      </c>
      <c r="F26" s="264">
        <f xml:space="preserve"> INDEX(F_Inputs!$A$1:$N$179,MATCH(A26,F_Inputs!$B:$B,0),MATCH($F$12,F_Inputs!$A$6:$N$6,1))</f>
        <v>0</v>
      </c>
      <c r="G26" s="184" t="str">
        <f t="shared" si="0"/>
        <v>£m (2017-18 FYA CPIH prices)</v>
      </c>
      <c r="H26" s="184"/>
      <c r="I26" s="184"/>
      <c r="J26" s="184"/>
      <c r="K26" s="184"/>
      <c r="L26" s="184"/>
      <c r="M26" s="184"/>
      <c r="N26" s="184"/>
      <c r="O26" s="184"/>
      <c r="P26" s="184"/>
      <c r="Q26" s="184"/>
      <c r="R26" s="184"/>
      <c r="S26" s="184"/>
      <c r="T26" s="184"/>
    </row>
    <row r="27" spans="1:20" s="183" customFormat="1" x14ac:dyDescent="0.2">
      <c r="A27" s="184" t="str">
        <f>F_Inputs!B13</f>
        <v>C_APR3H_DC07_IPD01</v>
      </c>
      <c r="B27" s="184"/>
      <c r="C27" s="184"/>
      <c r="D27" s="184"/>
      <c r="E27" s="157" t="s">
        <v>398</v>
      </c>
      <c r="F27" s="264">
        <f xml:space="preserve"> INDEX(F_Inputs!$A$1:$N$179,MATCH(A27,F_Inputs!$B:$B,0),MATCH($F$12,F_Inputs!$A$6:$N$6,1))</f>
        <v>0</v>
      </c>
      <c r="G27" s="184" t="str">
        <f t="shared" si="0"/>
        <v>£m (2017-18 FYA CPIH prices)</v>
      </c>
      <c r="H27" s="184"/>
      <c r="I27" s="184"/>
      <c r="J27" s="184"/>
      <c r="K27" s="184"/>
      <c r="L27" s="184"/>
      <c r="M27" s="184"/>
      <c r="N27" s="184"/>
      <c r="O27" s="184"/>
      <c r="P27" s="184"/>
      <c r="Q27" s="184"/>
      <c r="R27" s="184"/>
      <c r="S27" s="184"/>
      <c r="T27" s="184"/>
    </row>
    <row r="28" spans="1:20" s="183" customFormat="1" x14ac:dyDescent="0.2">
      <c r="A28" s="184"/>
      <c r="B28" s="184"/>
      <c r="C28" s="184"/>
      <c r="D28" s="184"/>
      <c r="E28" s="184"/>
      <c r="F28" s="184"/>
      <c r="G28" s="184"/>
      <c r="H28" s="184"/>
      <c r="I28" s="184"/>
      <c r="J28" s="184"/>
      <c r="K28" s="184"/>
      <c r="L28" s="184"/>
      <c r="M28" s="184"/>
      <c r="N28" s="184"/>
      <c r="O28" s="184"/>
      <c r="P28" s="184"/>
      <c r="Q28" s="184"/>
      <c r="R28" s="184"/>
      <c r="S28" s="184"/>
      <c r="T28" s="184"/>
    </row>
    <row r="29" spans="1:20" s="183" customFormat="1" x14ac:dyDescent="0.2">
      <c r="A29" s="184"/>
      <c r="B29" s="184"/>
      <c r="C29" s="184"/>
      <c r="D29" s="189" t="s">
        <v>523</v>
      </c>
      <c r="E29" s="184"/>
      <c r="F29" s="184"/>
      <c r="G29" s="184"/>
      <c r="H29" s="184"/>
      <c r="I29" s="184"/>
      <c r="J29" s="184"/>
      <c r="K29" s="184"/>
      <c r="L29" s="184"/>
      <c r="M29" s="184"/>
      <c r="N29" s="184"/>
      <c r="O29" s="184"/>
      <c r="P29" s="184"/>
      <c r="Q29" s="184"/>
      <c r="R29" s="184"/>
      <c r="S29" s="184"/>
      <c r="T29" s="184"/>
    </row>
    <row r="30" spans="1:20" s="183" customFormat="1" x14ac:dyDescent="0.2">
      <c r="A30" s="184" t="str">
        <f>F_Inputs!B14</f>
        <v>IPD02_OUT_01</v>
      </c>
      <c r="B30" s="184"/>
      <c r="C30" s="184"/>
      <c r="D30" s="184"/>
      <c r="E30" s="263" t="s">
        <v>400</v>
      </c>
      <c r="F30" s="264">
        <f xml:space="preserve"> INDEX(F_Inputs!$A$1:$N$179,MATCH(A30,F_Inputs!$B:$B,0),MATCH($F$12,F_Inputs!$A$6:$N$6,1))</f>
        <v>0</v>
      </c>
      <c r="G30" s="184" t="str">
        <f>$F$15</f>
        <v>£m (2017-18 FYA CPIH prices)</v>
      </c>
      <c r="H30" s="184"/>
      <c r="I30" s="184"/>
      <c r="J30" s="184"/>
      <c r="K30" s="184"/>
      <c r="L30" s="184"/>
      <c r="M30" s="184"/>
      <c r="N30" s="184"/>
      <c r="O30" s="184"/>
      <c r="P30" s="184"/>
      <c r="Q30" s="184"/>
      <c r="R30" s="184"/>
      <c r="S30" s="184"/>
      <c r="T30" s="184"/>
    </row>
    <row r="31" spans="1:20" s="183" customFormat="1" x14ac:dyDescent="0.2">
      <c r="A31" s="184" t="str">
        <f>F_Inputs!B17</f>
        <v>IPD03_OUT_01</v>
      </c>
      <c r="B31" s="184"/>
      <c r="C31" s="184"/>
      <c r="D31" s="184"/>
      <c r="E31" s="184" t="s">
        <v>402</v>
      </c>
      <c r="F31" s="264">
        <f xml:space="preserve"> INDEX(F_Inputs!$A$1:$N$179,MATCH(A31,F_Inputs!$B:$B,0),MATCH($F$12,F_Inputs!$A$6:$N$6,1))</f>
        <v>0</v>
      </c>
      <c r="G31" s="184" t="str">
        <f>$F$15</f>
        <v>£m (2017-18 FYA CPIH prices)</v>
      </c>
      <c r="H31" s="184"/>
      <c r="I31" s="184"/>
      <c r="J31" s="184"/>
      <c r="K31" s="184"/>
      <c r="L31" s="184"/>
      <c r="M31" s="184"/>
      <c r="N31" s="184"/>
      <c r="O31" s="184"/>
      <c r="P31" s="184"/>
      <c r="Q31" s="184"/>
      <c r="R31" s="184"/>
      <c r="S31" s="184"/>
      <c r="T31" s="184"/>
    </row>
    <row r="32" spans="1:20" s="183" customFormat="1" x14ac:dyDescent="0.2">
      <c r="A32" s="184" t="str">
        <f>F_Inputs!B18</f>
        <v>IPD03_OUT_02</v>
      </c>
      <c r="B32" s="184"/>
      <c r="C32" s="184"/>
      <c r="D32" s="184"/>
      <c r="E32" s="184" t="s">
        <v>404</v>
      </c>
      <c r="F32" s="264">
        <f xml:space="preserve"> INDEX(F_Inputs!$A$1:$N$179,MATCH(A32,F_Inputs!$B:$B,0),MATCH($F$12,F_Inputs!$A$6:$N$6,1))</f>
        <v>0</v>
      </c>
      <c r="G32" s="184" t="str">
        <f>$F$15</f>
        <v>£m (2017-18 FYA CPIH prices)</v>
      </c>
      <c r="H32" s="184"/>
      <c r="I32" s="184"/>
      <c r="J32" s="184"/>
      <c r="K32" s="184"/>
      <c r="L32" s="184"/>
      <c r="M32" s="184"/>
      <c r="N32" s="184"/>
      <c r="O32" s="184"/>
      <c r="P32" s="184"/>
      <c r="Q32" s="184"/>
      <c r="R32" s="184"/>
      <c r="S32" s="184"/>
      <c r="T32" s="184"/>
    </row>
    <row r="33" spans="1:20" s="183" customFormat="1" x14ac:dyDescent="0.2">
      <c r="A33" s="184"/>
      <c r="B33" s="184"/>
      <c r="C33" s="184"/>
      <c r="D33" s="184"/>
      <c r="E33" s="184"/>
      <c r="F33" s="184"/>
      <c r="G33" s="184"/>
      <c r="H33" s="184"/>
      <c r="I33" s="184"/>
      <c r="J33" s="184"/>
      <c r="K33" s="184"/>
      <c r="L33" s="184"/>
      <c r="M33" s="184"/>
      <c r="N33" s="184"/>
      <c r="O33" s="184"/>
      <c r="P33" s="184"/>
      <c r="Q33" s="184"/>
      <c r="R33" s="184"/>
      <c r="S33" s="184"/>
      <c r="T33" s="184"/>
    </row>
    <row r="34" spans="1:20" s="183" customFormat="1" x14ac:dyDescent="0.2">
      <c r="A34" s="184"/>
      <c r="B34" s="184"/>
      <c r="C34" s="184"/>
      <c r="D34" s="265" t="s">
        <v>524</v>
      </c>
      <c r="E34" s="263"/>
      <c r="F34" s="184"/>
      <c r="G34" s="184"/>
      <c r="H34" s="184"/>
      <c r="I34" s="184"/>
      <c r="J34" s="184"/>
      <c r="K34" s="184"/>
      <c r="L34" s="184"/>
      <c r="M34" s="184"/>
      <c r="N34" s="184"/>
      <c r="O34" s="184"/>
      <c r="P34" s="184"/>
      <c r="Q34" s="184"/>
      <c r="R34" s="184"/>
      <c r="S34" s="184"/>
      <c r="T34" s="184"/>
    </row>
    <row r="35" spans="1:20" s="183" customFormat="1" x14ac:dyDescent="0.2">
      <c r="A35" s="184" t="str">
        <f>F_Inputs!B19</f>
        <v>IPD04_IN_01</v>
      </c>
      <c r="B35" s="184"/>
      <c r="C35" s="184"/>
      <c r="D35" s="184"/>
      <c r="E35" s="157" t="s">
        <v>525</v>
      </c>
      <c r="F35" s="264">
        <f xml:space="preserve"> INDEX(F_Inputs!$A$1:$N$179,MATCH(A35,F_Inputs!$B:$B,0),MATCH($F$12,F_Inputs!$A$6:$N$6,1))</f>
        <v>0</v>
      </c>
      <c r="G35" s="184" t="str">
        <f t="shared" ref="G35:G41" si="1">$F$15</f>
        <v>£m (2017-18 FYA CPIH prices)</v>
      </c>
      <c r="H35" s="184"/>
      <c r="I35" s="184"/>
      <c r="J35" s="184"/>
      <c r="K35" s="184"/>
      <c r="L35" s="184"/>
      <c r="M35" s="184"/>
      <c r="N35" s="184"/>
      <c r="O35" s="184"/>
      <c r="P35" s="184"/>
      <c r="Q35" s="184"/>
      <c r="R35" s="184"/>
      <c r="S35" s="184"/>
      <c r="T35" s="184"/>
    </row>
    <row r="36" spans="1:20" s="183" customFormat="1" x14ac:dyDescent="0.2">
      <c r="A36" s="184" t="str">
        <f>F_Inputs!B20</f>
        <v>IPD04_IN_02</v>
      </c>
      <c r="B36" s="184"/>
      <c r="C36" s="184"/>
      <c r="D36" s="184"/>
      <c r="E36" s="157" t="s">
        <v>526</v>
      </c>
      <c r="F36" s="264">
        <f xml:space="preserve"> INDEX(F_Inputs!$A$1:$N$179,MATCH(A36,F_Inputs!$B:$B,0),MATCH($F$12,F_Inputs!$A$6:$N$6,1))</f>
        <v>0</v>
      </c>
      <c r="G36" s="184" t="str">
        <f t="shared" si="1"/>
        <v>£m (2017-18 FYA CPIH prices)</v>
      </c>
      <c r="H36" s="184"/>
      <c r="I36" s="184"/>
      <c r="J36" s="184"/>
      <c r="K36" s="184"/>
      <c r="L36" s="184"/>
      <c r="M36" s="184"/>
      <c r="N36" s="184"/>
      <c r="O36" s="184"/>
      <c r="P36" s="184"/>
      <c r="Q36" s="184"/>
      <c r="R36" s="184"/>
      <c r="S36" s="184"/>
      <c r="T36" s="184"/>
    </row>
    <row r="37" spans="1:20" s="183" customFormat="1" x14ac:dyDescent="0.2">
      <c r="A37" s="184" t="str">
        <f>F_Inputs!B21</f>
        <v>IPD04_IN_03</v>
      </c>
      <c r="B37" s="184"/>
      <c r="C37" s="184"/>
      <c r="D37" s="184"/>
      <c r="E37" s="157" t="s">
        <v>527</v>
      </c>
      <c r="F37" s="264">
        <f xml:space="preserve"> INDEX(F_Inputs!$A$1:$N$179,MATCH(A37,F_Inputs!$B:$B,0),MATCH($F$12,F_Inputs!$A$6:$N$6,1))</f>
        <v>0</v>
      </c>
      <c r="G37" s="184" t="str">
        <f t="shared" si="1"/>
        <v>£m (2017-18 FYA CPIH prices)</v>
      </c>
      <c r="H37" s="184"/>
      <c r="I37" s="184"/>
      <c r="J37" s="184"/>
      <c r="K37" s="184"/>
      <c r="L37" s="184"/>
      <c r="M37" s="184"/>
      <c r="N37" s="184"/>
      <c r="O37" s="184"/>
      <c r="P37" s="184"/>
      <c r="Q37" s="184"/>
      <c r="R37" s="184"/>
      <c r="S37" s="184"/>
      <c r="T37" s="184"/>
    </row>
    <row r="38" spans="1:20" s="183" customFormat="1" x14ac:dyDescent="0.2">
      <c r="A38" s="184" t="str">
        <f>F_Inputs!B22</f>
        <v>IPD04_IN_04</v>
      </c>
      <c r="B38" s="184"/>
      <c r="C38" s="184"/>
      <c r="D38" s="184"/>
      <c r="E38" s="157" t="s">
        <v>528</v>
      </c>
      <c r="F38" s="264">
        <f xml:space="preserve"> INDEX(F_Inputs!$A$1:$N$179,MATCH(A38,F_Inputs!$B:$B,0),MATCH($F$12,F_Inputs!$A$6:$N$6,1))</f>
        <v>0</v>
      </c>
      <c r="G38" s="184" t="str">
        <f t="shared" si="1"/>
        <v>£m (2017-18 FYA CPIH prices)</v>
      </c>
      <c r="H38" s="184"/>
      <c r="I38" s="184"/>
      <c r="J38" s="184"/>
      <c r="K38" s="184"/>
      <c r="L38" s="184"/>
      <c r="M38" s="184"/>
      <c r="N38" s="184"/>
      <c r="O38" s="184"/>
      <c r="P38" s="184"/>
      <c r="Q38" s="184"/>
      <c r="R38" s="184"/>
      <c r="S38" s="184"/>
      <c r="T38" s="184"/>
    </row>
    <row r="39" spans="1:20" s="183" customFormat="1" x14ac:dyDescent="0.2">
      <c r="A39" s="184" t="str">
        <f>F_Inputs!B23</f>
        <v>IPD04_IN_05</v>
      </c>
      <c r="B39" s="184"/>
      <c r="C39" s="184"/>
      <c r="D39" s="184"/>
      <c r="E39" s="157" t="s">
        <v>529</v>
      </c>
      <c r="F39" s="264">
        <f xml:space="preserve"> INDEX(F_Inputs!$A$1:$N$179,MATCH(A39,F_Inputs!$B:$B,0),MATCH($F$12,F_Inputs!$A$6:$N$6,1))</f>
        <v>0</v>
      </c>
      <c r="G39" s="184" t="str">
        <f t="shared" si="1"/>
        <v>£m (2017-18 FYA CPIH prices)</v>
      </c>
      <c r="H39" s="184"/>
      <c r="I39" s="184"/>
      <c r="J39" s="184"/>
      <c r="K39" s="184"/>
      <c r="L39" s="184"/>
      <c r="M39" s="184"/>
      <c r="N39" s="184"/>
      <c r="O39" s="184"/>
      <c r="P39" s="184"/>
      <c r="Q39" s="184"/>
      <c r="R39" s="184"/>
      <c r="S39" s="184"/>
      <c r="T39" s="184"/>
    </row>
    <row r="40" spans="1:20" s="183" customFormat="1" x14ac:dyDescent="0.2">
      <c r="A40" s="184" t="str">
        <f>F_Inputs!B24</f>
        <v>IPD04_IN_06</v>
      </c>
      <c r="B40" s="184"/>
      <c r="C40" s="184"/>
      <c r="D40" s="184"/>
      <c r="E40" s="157" t="s">
        <v>530</v>
      </c>
      <c r="F40" s="264">
        <f xml:space="preserve"> INDEX(F_Inputs!$A$1:$N$179,MATCH(A40,F_Inputs!$B:$B,0),MATCH($F$12,F_Inputs!$A$6:$N$6,1))</f>
        <v>0</v>
      </c>
      <c r="G40" s="184" t="str">
        <f t="shared" si="1"/>
        <v>£m (2017-18 FYA CPIH prices)</v>
      </c>
      <c r="H40" s="184"/>
      <c r="I40" s="184"/>
      <c r="J40" s="184"/>
      <c r="K40" s="184"/>
      <c r="L40" s="184"/>
      <c r="M40" s="184"/>
      <c r="N40" s="184"/>
      <c r="O40" s="184"/>
      <c r="P40" s="184"/>
      <c r="Q40" s="184"/>
      <c r="R40" s="184"/>
      <c r="S40" s="184"/>
      <c r="T40" s="184"/>
    </row>
    <row r="41" spans="1:20" s="183" customFormat="1" x14ac:dyDescent="0.2">
      <c r="A41" s="184" t="str">
        <f>F_Inputs!B25</f>
        <v>IPD04_IN_07</v>
      </c>
      <c r="B41" s="184"/>
      <c r="C41" s="184"/>
      <c r="D41" s="184"/>
      <c r="E41" s="157" t="s">
        <v>531</v>
      </c>
      <c r="F41" s="264">
        <f xml:space="preserve"> INDEX(F_Inputs!$A$1:$N$179,MATCH(A41,F_Inputs!$B:$B,0),MATCH($F$12,F_Inputs!$A$6:$N$6,1))</f>
        <v>0</v>
      </c>
      <c r="G41" s="184" t="str">
        <f t="shared" si="1"/>
        <v>£m (2017-18 FYA CPIH prices)</v>
      </c>
      <c r="H41" s="184"/>
      <c r="I41" s="184"/>
      <c r="J41" s="184"/>
      <c r="K41" s="184"/>
      <c r="L41" s="184"/>
      <c r="M41" s="184"/>
      <c r="N41" s="184"/>
      <c r="O41" s="184"/>
      <c r="P41" s="184"/>
      <c r="Q41" s="184"/>
      <c r="R41" s="184"/>
      <c r="S41" s="184"/>
      <c r="T41" s="184"/>
    </row>
    <row r="42" spans="1:20" s="183" customFormat="1" x14ac:dyDescent="0.2">
      <c r="A42" s="184"/>
      <c r="B42" s="184"/>
      <c r="C42" s="184"/>
      <c r="D42" s="184"/>
      <c r="E42" s="184"/>
      <c r="F42" s="184"/>
      <c r="G42" s="184"/>
      <c r="H42" s="184"/>
      <c r="I42" s="184"/>
      <c r="J42" s="184"/>
      <c r="K42" s="184"/>
      <c r="L42" s="184"/>
      <c r="M42" s="184"/>
      <c r="N42" s="184"/>
      <c r="O42" s="184"/>
      <c r="P42" s="184"/>
      <c r="Q42" s="184"/>
      <c r="R42" s="184"/>
      <c r="S42" s="184"/>
      <c r="T42" s="184"/>
    </row>
    <row r="43" spans="1:20" s="183" customFormat="1" x14ac:dyDescent="0.2">
      <c r="A43" s="184"/>
      <c r="B43" s="184"/>
      <c r="C43" s="188" t="s">
        <v>532</v>
      </c>
      <c r="D43" s="184"/>
      <c r="E43" s="184"/>
      <c r="F43" s="184"/>
      <c r="G43" s="184"/>
      <c r="H43" s="184"/>
      <c r="I43" s="184"/>
      <c r="J43" s="184"/>
      <c r="K43" s="184"/>
      <c r="L43" s="184"/>
      <c r="M43" s="184"/>
      <c r="N43" s="184"/>
      <c r="O43" s="184"/>
      <c r="P43" s="184"/>
      <c r="Q43" s="184"/>
      <c r="R43" s="184"/>
      <c r="S43" s="184"/>
      <c r="T43" s="184"/>
    </row>
    <row r="44" spans="1:20" s="183" customFormat="1" x14ac:dyDescent="0.2">
      <c r="A44" s="184"/>
      <c r="B44" s="184"/>
      <c r="C44" s="188"/>
      <c r="D44" s="190" t="s">
        <v>533</v>
      </c>
      <c r="E44" s="184"/>
      <c r="F44" s="184"/>
      <c r="G44" s="184"/>
      <c r="H44" s="184"/>
      <c r="I44" s="184"/>
      <c r="J44" s="184"/>
      <c r="K44" s="184"/>
      <c r="L44" s="184"/>
      <c r="M44" s="184"/>
      <c r="N44" s="184"/>
      <c r="O44" s="184"/>
      <c r="P44" s="184"/>
      <c r="Q44" s="184"/>
      <c r="R44" s="184"/>
      <c r="S44" s="184"/>
      <c r="T44" s="184"/>
    </row>
    <row r="45" spans="1:20" s="183" customFormat="1" x14ac:dyDescent="0.2">
      <c r="A45" s="184"/>
      <c r="B45" s="184"/>
      <c r="C45" s="188"/>
      <c r="D45" s="184"/>
      <c r="E45" s="184"/>
      <c r="F45" s="184"/>
      <c r="G45" s="184"/>
      <c r="H45" s="184"/>
      <c r="I45" s="184"/>
      <c r="J45" s="184"/>
      <c r="K45" s="184"/>
      <c r="L45" s="184"/>
      <c r="M45" s="184"/>
      <c r="N45" s="184"/>
      <c r="O45" s="184"/>
      <c r="P45" s="184"/>
      <c r="Q45" s="184"/>
      <c r="R45" s="184"/>
      <c r="S45" s="184"/>
      <c r="T45" s="184"/>
    </row>
    <row r="46" spans="1:20" s="183" customFormat="1" x14ac:dyDescent="0.2">
      <c r="A46" s="184"/>
      <c r="B46" s="184"/>
      <c r="C46" s="184"/>
      <c r="D46" s="189" t="s">
        <v>534</v>
      </c>
      <c r="E46" s="184"/>
      <c r="F46" s="184"/>
      <c r="G46" s="184"/>
      <c r="H46" s="191"/>
      <c r="I46" s="184"/>
      <c r="J46" s="184"/>
      <c r="K46" s="184"/>
      <c r="L46" s="184"/>
      <c r="M46" s="184"/>
      <c r="N46" s="184"/>
      <c r="O46" s="184"/>
      <c r="P46" s="184"/>
      <c r="Q46" s="184"/>
      <c r="R46" s="184"/>
      <c r="S46" s="184"/>
      <c r="T46" s="184"/>
    </row>
    <row r="47" spans="1:20" s="183" customFormat="1" x14ac:dyDescent="0.2">
      <c r="A47" s="184" t="str">
        <f>F_Inputs!B26</f>
        <v>IPD04_IN_11</v>
      </c>
      <c r="B47" s="184"/>
      <c r="C47" s="184"/>
      <c r="D47" s="184"/>
      <c r="E47" s="184" t="s">
        <v>535</v>
      </c>
      <c r="F47" s="264">
        <f xml:space="preserve"> INDEX(F_Inputs!$A$1:$N$179,MATCH(A47,F_Inputs!$B:$B,0),MATCH($F$12,F_Inputs!$A$6:$N$6,1))</f>
        <v>0</v>
      </c>
      <c r="G47" s="184" t="str">
        <f t="shared" ref="G47:G53" si="2">$F$15</f>
        <v>£m (2017-18 FYA CPIH prices)</v>
      </c>
      <c r="H47" s="184"/>
      <c r="I47" s="184"/>
      <c r="J47" s="184"/>
      <c r="K47" s="184"/>
      <c r="L47" s="184"/>
      <c r="M47" s="184"/>
      <c r="N47" s="184"/>
      <c r="O47" s="184"/>
      <c r="P47" s="184"/>
      <c r="Q47" s="184"/>
      <c r="R47" s="184"/>
      <c r="S47" s="184"/>
      <c r="T47" s="184"/>
    </row>
    <row r="48" spans="1:20" s="183" customFormat="1" x14ac:dyDescent="0.2">
      <c r="A48" s="184" t="str">
        <f>F_Inputs!B27</f>
        <v>IPD04_IN_12</v>
      </c>
      <c r="B48" s="184"/>
      <c r="C48" s="184"/>
      <c r="D48" s="184"/>
      <c r="E48" s="184" t="s">
        <v>536</v>
      </c>
      <c r="F48" s="264">
        <f xml:space="preserve"> INDEX(F_Inputs!$A$1:$N$179,MATCH(A48,F_Inputs!$B:$B,0),MATCH($F$12,F_Inputs!$A$6:$N$6,1))</f>
        <v>0</v>
      </c>
      <c r="G48" s="184" t="str">
        <f t="shared" si="2"/>
        <v>£m (2017-18 FYA CPIH prices)</v>
      </c>
      <c r="H48" s="184"/>
      <c r="I48" s="184"/>
      <c r="J48" s="184"/>
      <c r="K48" s="184"/>
      <c r="L48" s="184"/>
      <c r="M48" s="184"/>
      <c r="N48" s="184"/>
      <c r="O48" s="184"/>
      <c r="P48" s="184"/>
      <c r="Q48" s="184"/>
      <c r="R48" s="184"/>
      <c r="S48" s="184"/>
      <c r="T48" s="184"/>
    </row>
    <row r="49" spans="1:20" s="183" customFormat="1" x14ac:dyDescent="0.2">
      <c r="A49" s="184" t="str">
        <f>F_Inputs!B28</f>
        <v>IPD04_IN_13</v>
      </c>
      <c r="B49" s="184"/>
      <c r="C49" s="184"/>
      <c r="D49" s="184"/>
      <c r="E49" s="184" t="s">
        <v>537</v>
      </c>
      <c r="F49" s="264">
        <f xml:space="preserve"> INDEX(F_Inputs!$A$1:$N$179,MATCH(A49,F_Inputs!$B:$B,0),MATCH($F$12,F_Inputs!$A$6:$N$6,1))</f>
        <v>0</v>
      </c>
      <c r="G49" s="184" t="str">
        <f t="shared" si="2"/>
        <v>£m (2017-18 FYA CPIH prices)</v>
      </c>
      <c r="H49" s="184"/>
      <c r="I49" s="184"/>
      <c r="J49" s="184"/>
      <c r="K49" s="184"/>
      <c r="L49" s="184"/>
      <c r="M49" s="184"/>
      <c r="N49" s="184"/>
      <c r="O49" s="184"/>
      <c r="P49" s="184"/>
      <c r="Q49" s="184"/>
      <c r="R49" s="184"/>
      <c r="S49" s="184"/>
      <c r="T49" s="184"/>
    </row>
    <row r="50" spans="1:20" s="183" customFormat="1" x14ac:dyDescent="0.2">
      <c r="A50" s="184" t="str">
        <f>F_Inputs!B29</f>
        <v>IPD04_IN_14</v>
      </c>
      <c r="B50" s="184"/>
      <c r="C50" s="184"/>
      <c r="D50" s="184"/>
      <c r="E50" s="184" t="s">
        <v>538</v>
      </c>
      <c r="F50" s="264">
        <f xml:space="preserve"> INDEX(F_Inputs!$A$1:$N$179,MATCH(A50,F_Inputs!$B:$B,0),MATCH($F$12,F_Inputs!$A$6:$N$6,1))</f>
        <v>0</v>
      </c>
      <c r="G50" s="184" t="str">
        <f t="shared" si="2"/>
        <v>£m (2017-18 FYA CPIH prices)</v>
      </c>
      <c r="H50" s="184"/>
      <c r="I50" s="184"/>
      <c r="J50" s="184"/>
      <c r="K50" s="184"/>
      <c r="L50" s="184"/>
      <c r="M50" s="184"/>
      <c r="N50" s="184"/>
      <c r="O50" s="184"/>
      <c r="P50" s="184"/>
      <c r="Q50" s="184"/>
      <c r="R50" s="184"/>
      <c r="S50" s="184"/>
      <c r="T50" s="184"/>
    </row>
    <row r="51" spans="1:20" s="183" customFormat="1" x14ac:dyDescent="0.2">
      <c r="A51" s="184" t="str">
        <f>F_Inputs!B30</f>
        <v>IPD04_IN_15</v>
      </c>
      <c r="B51" s="184"/>
      <c r="C51" s="184"/>
      <c r="D51" s="184"/>
      <c r="E51" s="184" t="s">
        <v>539</v>
      </c>
      <c r="F51" s="264">
        <f xml:space="preserve"> INDEX(F_Inputs!$A$1:$N$179,MATCH(A51,F_Inputs!$B:$B,0),MATCH($F$12,F_Inputs!$A$6:$N$6,1))</f>
        <v>0</v>
      </c>
      <c r="G51" s="184" t="str">
        <f t="shared" si="2"/>
        <v>£m (2017-18 FYA CPIH prices)</v>
      </c>
      <c r="H51" s="184"/>
      <c r="I51" s="184"/>
      <c r="J51" s="184"/>
      <c r="K51" s="184"/>
      <c r="L51" s="184"/>
      <c r="M51" s="184"/>
      <c r="N51" s="184"/>
      <c r="O51" s="184"/>
      <c r="P51" s="184"/>
      <c r="Q51" s="184"/>
      <c r="R51" s="184"/>
      <c r="S51" s="184"/>
      <c r="T51" s="184"/>
    </row>
    <row r="52" spans="1:20" s="183" customFormat="1" x14ac:dyDescent="0.2">
      <c r="A52" s="184" t="str">
        <f>F_Inputs!B31</f>
        <v>IPD04_IN_16</v>
      </c>
      <c r="B52" s="184"/>
      <c r="C52" s="184"/>
      <c r="D52" s="184"/>
      <c r="E52" s="184" t="s">
        <v>540</v>
      </c>
      <c r="F52" s="264">
        <f xml:space="preserve"> INDEX(F_Inputs!$A$1:$N$179,MATCH(A52,F_Inputs!$B:$B,0),MATCH($F$12,F_Inputs!$A$6:$N$6,1))</f>
        <v>0</v>
      </c>
      <c r="G52" s="184" t="str">
        <f t="shared" si="2"/>
        <v>£m (2017-18 FYA CPIH prices)</v>
      </c>
      <c r="H52" s="184"/>
      <c r="I52" s="184"/>
      <c r="J52" s="184"/>
      <c r="K52" s="184"/>
      <c r="L52" s="184"/>
      <c r="M52" s="184"/>
      <c r="N52" s="184"/>
      <c r="O52" s="184"/>
      <c r="P52" s="184"/>
      <c r="Q52" s="184"/>
      <c r="R52" s="184"/>
      <c r="S52" s="184"/>
      <c r="T52" s="184"/>
    </row>
    <row r="53" spans="1:20" s="183" customFormat="1" x14ac:dyDescent="0.2">
      <c r="A53" s="184" t="str">
        <f>F_Inputs!B32</f>
        <v>IPD04_IN_17</v>
      </c>
      <c r="B53" s="184"/>
      <c r="C53" s="184"/>
      <c r="D53" s="184"/>
      <c r="E53" s="184" t="s">
        <v>541</v>
      </c>
      <c r="F53" s="264">
        <f xml:space="preserve"> INDEX(F_Inputs!$A$1:$N$179,MATCH(A53,F_Inputs!$B:$B,0),MATCH($F$12,F_Inputs!$A$6:$N$6,1))</f>
        <v>0</v>
      </c>
      <c r="G53" s="184" t="str">
        <f t="shared" si="2"/>
        <v>£m (2017-18 FYA CPIH prices)</v>
      </c>
      <c r="H53" s="184"/>
      <c r="I53" s="184"/>
      <c r="J53" s="184"/>
      <c r="K53" s="184"/>
      <c r="L53" s="184"/>
      <c r="M53" s="184"/>
      <c r="N53" s="184"/>
      <c r="O53" s="184"/>
      <c r="P53" s="184"/>
      <c r="Q53" s="184"/>
      <c r="R53" s="184"/>
      <c r="S53" s="184"/>
      <c r="T53" s="184"/>
    </row>
    <row r="54" spans="1:20" s="183" customFormat="1" x14ac:dyDescent="0.2">
      <c r="A54" s="184"/>
      <c r="B54" s="184"/>
      <c r="C54" s="184"/>
      <c r="D54" s="184"/>
      <c r="E54" s="184"/>
      <c r="F54" s="184"/>
      <c r="G54" s="184"/>
      <c r="H54" s="184"/>
      <c r="I54" s="184"/>
      <c r="J54" s="184"/>
      <c r="K54" s="184"/>
      <c r="L54" s="184"/>
      <c r="M54" s="184"/>
      <c r="N54" s="184"/>
      <c r="O54" s="184"/>
      <c r="P54" s="184"/>
      <c r="Q54" s="184"/>
      <c r="R54" s="184"/>
      <c r="S54" s="184"/>
      <c r="T54" s="184"/>
    </row>
    <row r="55" spans="1:20" s="183" customFormat="1" x14ac:dyDescent="0.2">
      <c r="A55" s="184"/>
      <c r="B55" s="184"/>
      <c r="C55" s="184"/>
      <c r="D55" s="189" t="s">
        <v>542</v>
      </c>
      <c r="E55" s="184"/>
      <c r="F55" s="184"/>
      <c r="G55" s="184"/>
      <c r="H55" s="184"/>
      <c r="I55" s="184"/>
      <c r="J55" s="184"/>
      <c r="K55" s="184"/>
      <c r="L55" s="184"/>
      <c r="M55" s="184"/>
      <c r="N55" s="184"/>
      <c r="O55" s="184"/>
      <c r="P55" s="184"/>
      <c r="Q55" s="184"/>
      <c r="R55" s="184"/>
      <c r="S55" s="184"/>
      <c r="T55" s="184"/>
    </row>
    <row r="56" spans="1:20" s="183" customFormat="1" x14ac:dyDescent="0.2">
      <c r="A56" s="184" t="str">
        <f>F_Inputs!B33</f>
        <v>IPD04_IN_21</v>
      </c>
      <c r="B56" s="184"/>
      <c r="C56" s="184"/>
      <c r="D56" s="184"/>
      <c r="E56" s="184" t="s">
        <v>543</v>
      </c>
      <c r="F56" s="264">
        <f xml:space="preserve"> INDEX(F_Inputs!$A$1:$N$179,MATCH(A56,F_Inputs!$B:$B,0),MATCH($F$12,F_Inputs!$A$6:$N$6,1))</f>
        <v>0</v>
      </c>
      <c r="G56" s="184" t="str">
        <f t="shared" ref="G56:G62" si="3">$F$15</f>
        <v>£m (2017-18 FYA CPIH prices)</v>
      </c>
      <c r="H56" s="184"/>
      <c r="I56" s="184"/>
      <c r="J56" s="184"/>
      <c r="K56" s="184"/>
      <c r="L56" s="184"/>
      <c r="M56" s="184"/>
      <c r="N56" s="184"/>
      <c r="O56" s="184"/>
      <c r="P56" s="184"/>
      <c r="Q56" s="184"/>
      <c r="R56" s="184"/>
      <c r="S56" s="184"/>
      <c r="T56" s="184"/>
    </row>
    <row r="57" spans="1:20" s="183" customFormat="1" x14ac:dyDescent="0.2">
      <c r="A57" s="184" t="str">
        <f>F_Inputs!B34</f>
        <v>IPD04_IN_22</v>
      </c>
      <c r="B57" s="184"/>
      <c r="C57" s="184"/>
      <c r="D57" s="184"/>
      <c r="E57" s="184" t="s">
        <v>544</v>
      </c>
      <c r="F57" s="264">
        <f xml:space="preserve"> INDEX(F_Inputs!$A$1:$N$179,MATCH(A57,F_Inputs!$B:$B,0),MATCH($F$12,F_Inputs!$A$6:$N$6,1))</f>
        <v>0</v>
      </c>
      <c r="G57" s="184" t="str">
        <f t="shared" si="3"/>
        <v>£m (2017-18 FYA CPIH prices)</v>
      </c>
      <c r="H57" s="184"/>
      <c r="I57" s="184"/>
      <c r="J57" s="184"/>
      <c r="K57" s="184"/>
      <c r="L57" s="184"/>
      <c r="M57" s="184"/>
      <c r="N57" s="184"/>
      <c r="O57" s="184"/>
      <c r="P57" s="184"/>
      <c r="Q57" s="184"/>
      <c r="R57" s="184"/>
      <c r="S57" s="184"/>
      <c r="T57" s="184"/>
    </row>
    <row r="58" spans="1:20" s="183" customFormat="1" x14ac:dyDescent="0.2">
      <c r="A58" s="184" t="str">
        <f>F_Inputs!B35</f>
        <v>IPD04_IN_23</v>
      </c>
      <c r="B58" s="184"/>
      <c r="C58" s="184"/>
      <c r="D58" s="184"/>
      <c r="E58" s="184" t="s">
        <v>545</v>
      </c>
      <c r="F58" s="264">
        <f xml:space="preserve"> INDEX(F_Inputs!$A$1:$N$179,MATCH(A58,F_Inputs!$B:$B,0),MATCH($F$12,F_Inputs!$A$6:$N$6,1))</f>
        <v>0</v>
      </c>
      <c r="G58" s="184" t="str">
        <f t="shared" si="3"/>
        <v>£m (2017-18 FYA CPIH prices)</v>
      </c>
      <c r="H58" s="184"/>
      <c r="I58" s="184"/>
      <c r="J58" s="184"/>
      <c r="K58" s="184"/>
      <c r="L58" s="184"/>
      <c r="M58" s="184"/>
      <c r="N58" s="184"/>
      <c r="O58" s="184"/>
      <c r="P58" s="184"/>
      <c r="Q58" s="184"/>
      <c r="R58" s="184"/>
      <c r="S58" s="184"/>
      <c r="T58" s="184"/>
    </row>
    <row r="59" spans="1:20" s="183" customFormat="1" x14ac:dyDescent="0.2">
      <c r="A59" s="184" t="str">
        <f>F_Inputs!B36</f>
        <v>IPD04_IN_24</v>
      </c>
      <c r="B59" s="184"/>
      <c r="C59" s="184"/>
      <c r="D59" s="184"/>
      <c r="E59" s="184" t="s">
        <v>546</v>
      </c>
      <c r="F59" s="264">
        <f xml:space="preserve"> INDEX(F_Inputs!$A$1:$N$179,MATCH(A59,F_Inputs!$B:$B,0),MATCH($F$12,F_Inputs!$A$6:$N$6,1))</f>
        <v>0</v>
      </c>
      <c r="G59" s="184" t="str">
        <f t="shared" si="3"/>
        <v>£m (2017-18 FYA CPIH prices)</v>
      </c>
      <c r="H59" s="184"/>
      <c r="I59" s="184"/>
      <c r="J59" s="184"/>
      <c r="K59" s="184"/>
      <c r="L59" s="184"/>
      <c r="M59" s="184"/>
      <c r="N59" s="184"/>
      <c r="O59" s="184"/>
      <c r="P59" s="184"/>
      <c r="Q59" s="184"/>
      <c r="R59" s="184"/>
      <c r="S59" s="184"/>
      <c r="T59" s="184"/>
    </row>
    <row r="60" spans="1:20" s="183" customFormat="1" x14ac:dyDescent="0.2">
      <c r="A60" s="184" t="str">
        <f>F_Inputs!B37</f>
        <v>IPD04_IN_25</v>
      </c>
      <c r="B60" s="184"/>
      <c r="C60" s="184"/>
      <c r="D60" s="184"/>
      <c r="E60" s="184" t="s">
        <v>547</v>
      </c>
      <c r="F60" s="264">
        <f xml:space="preserve"> INDEX(F_Inputs!$A$1:$N$179,MATCH(A60,F_Inputs!$B:$B,0),MATCH($F$12,F_Inputs!$A$6:$N$6,1))</f>
        <v>0</v>
      </c>
      <c r="G60" s="184" t="str">
        <f t="shared" si="3"/>
        <v>£m (2017-18 FYA CPIH prices)</v>
      </c>
      <c r="H60" s="184"/>
      <c r="I60" s="184"/>
      <c r="J60" s="184"/>
      <c r="K60" s="184"/>
      <c r="L60" s="184"/>
      <c r="M60" s="184"/>
      <c r="N60" s="184"/>
      <c r="O60" s="184"/>
      <c r="P60" s="184"/>
      <c r="Q60" s="184"/>
      <c r="R60" s="184"/>
      <c r="S60" s="184"/>
      <c r="T60" s="184"/>
    </row>
    <row r="61" spans="1:20" s="155" customFormat="1" x14ac:dyDescent="0.2">
      <c r="A61" s="184" t="str">
        <f>F_Inputs!B38</f>
        <v>IPD04_IN_26</v>
      </c>
      <c r="B61" s="184"/>
      <c r="C61" s="184"/>
      <c r="D61" s="184"/>
      <c r="E61" s="184" t="s">
        <v>548</v>
      </c>
      <c r="F61" s="264">
        <f xml:space="preserve"> INDEX(F_Inputs!$A$1:$N$179,MATCH(A61,F_Inputs!$B:$B,0),MATCH($F$12,F_Inputs!$A$6:$N$6,1))</f>
        <v>0</v>
      </c>
      <c r="G61" s="184" t="str">
        <f t="shared" si="3"/>
        <v>£m (2017-18 FYA CPIH prices)</v>
      </c>
      <c r="H61" s="184"/>
      <c r="I61" s="157"/>
      <c r="J61" s="157"/>
      <c r="K61" s="157"/>
      <c r="L61" s="157"/>
      <c r="M61" s="157"/>
      <c r="N61" s="157"/>
      <c r="O61" s="157"/>
      <c r="P61" s="157"/>
      <c r="Q61" s="157"/>
      <c r="R61" s="157"/>
      <c r="S61" s="157"/>
      <c r="T61" s="157"/>
    </row>
    <row r="62" spans="1:20" s="183" customFormat="1" x14ac:dyDescent="0.2">
      <c r="A62" s="184" t="str">
        <f>F_Inputs!B39</f>
        <v>IPD04_IN_27</v>
      </c>
      <c r="B62" s="184"/>
      <c r="C62" s="184"/>
      <c r="D62" s="184"/>
      <c r="E62" s="184" t="s">
        <v>549</v>
      </c>
      <c r="F62" s="264">
        <f xml:space="preserve"> INDEX(F_Inputs!$A$1:$N$179,MATCH(A62,F_Inputs!$B:$B,0),MATCH($F$12,F_Inputs!$A$6:$N$6,1))</f>
        <v>0</v>
      </c>
      <c r="G62" s="184" t="str">
        <f t="shared" si="3"/>
        <v>£m (2017-18 FYA CPIH prices)</v>
      </c>
      <c r="H62" s="184"/>
      <c r="I62" s="184"/>
      <c r="J62" s="184"/>
      <c r="K62" s="184"/>
      <c r="L62" s="184"/>
      <c r="M62" s="184"/>
      <c r="N62" s="184"/>
      <c r="O62" s="184"/>
      <c r="P62" s="184"/>
      <c r="Q62" s="184"/>
      <c r="R62" s="184"/>
      <c r="S62" s="184"/>
      <c r="T62" s="184"/>
    </row>
    <row r="63" spans="1:20" s="183" customFormat="1" x14ac:dyDescent="0.2">
      <c r="A63" s="184"/>
      <c r="B63" s="184"/>
      <c r="C63" s="184"/>
      <c r="D63" s="184"/>
      <c r="E63" s="184"/>
      <c r="F63" s="184"/>
      <c r="G63" s="184"/>
      <c r="H63" s="184"/>
      <c r="I63" s="184"/>
      <c r="J63" s="184"/>
      <c r="K63" s="184"/>
      <c r="L63" s="184"/>
      <c r="M63" s="184"/>
      <c r="N63" s="184"/>
      <c r="O63" s="184"/>
      <c r="P63" s="184"/>
      <c r="Q63" s="184"/>
      <c r="R63" s="184"/>
      <c r="S63" s="184"/>
      <c r="T63" s="184"/>
    </row>
    <row r="64" spans="1:20" s="183" customFormat="1" x14ac:dyDescent="0.2">
      <c r="A64" s="184"/>
      <c r="B64" s="184"/>
      <c r="C64" s="188" t="s">
        <v>550</v>
      </c>
      <c r="D64" s="184"/>
      <c r="E64" s="184"/>
      <c r="F64" s="184"/>
      <c r="G64" s="184"/>
      <c r="H64" s="184"/>
      <c r="I64" s="184"/>
      <c r="J64" s="184"/>
      <c r="K64" s="184"/>
      <c r="L64" s="184"/>
      <c r="M64" s="184"/>
      <c r="N64" s="184"/>
      <c r="O64" s="184"/>
      <c r="P64" s="184"/>
      <c r="Q64" s="184"/>
      <c r="R64" s="184"/>
      <c r="S64" s="184"/>
      <c r="T64" s="184"/>
    </row>
    <row r="65" spans="1:20" s="183" customFormat="1" x14ac:dyDescent="0.2">
      <c r="A65" s="184"/>
      <c r="B65" s="184"/>
      <c r="C65" s="188"/>
      <c r="D65" s="190" t="s">
        <v>551</v>
      </c>
      <c r="E65" s="184"/>
      <c r="F65" s="184"/>
      <c r="G65" s="184"/>
      <c r="H65" s="184"/>
      <c r="I65" s="184"/>
      <c r="J65" s="184"/>
      <c r="K65" s="184"/>
      <c r="L65" s="184"/>
      <c r="M65" s="184"/>
      <c r="N65" s="184"/>
      <c r="O65" s="184"/>
      <c r="P65" s="184"/>
      <c r="Q65" s="184"/>
      <c r="R65" s="184"/>
      <c r="S65" s="184"/>
      <c r="T65" s="184"/>
    </row>
    <row r="66" spans="1:20" s="183" customFormat="1" x14ac:dyDescent="0.2">
      <c r="A66" s="184"/>
      <c r="B66" s="184"/>
      <c r="C66" s="188"/>
      <c r="D66" s="184"/>
      <c r="E66" s="184"/>
      <c r="F66" s="184"/>
      <c r="G66" s="184"/>
      <c r="H66" s="184"/>
      <c r="I66" s="184"/>
      <c r="J66" s="184"/>
      <c r="K66" s="184"/>
      <c r="L66" s="184"/>
      <c r="M66" s="184"/>
      <c r="N66" s="184"/>
      <c r="O66" s="184"/>
      <c r="P66" s="184"/>
      <c r="Q66" s="184"/>
      <c r="R66" s="184"/>
      <c r="S66" s="184"/>
      <c r="T66" s="184"/>
    </row>
    <row r="67" spans="1:20" s="183" customFormat="1" x14ac:dyDescent="0.2">
      <c r="A67" s="184" t="str">
        <f>F_Inputs!B40</f>
        <v>IPD04_IN_31</v>
      </c>
      <c r="B67" s="184"/>
      <c r="C67" s="184"/>
      <c r="D67" s="184"/>
      <c r="E67" s="184" t="s">
        <v>215</v>
      </c>
      <c r="F67" s="264">
        <f xml:space="preserve"> INDEX(F_Inputs!$A$1:$N$179,MATCH(A67,F_Inputs!$B:$B,0),MATCH($F$12,F_Inputs!$A$6:$N$6,1))</f>
        <v>0</v>
      </c>
      <c r="G67" s="184" t="str">
        <f t="shared" ref="G67:G73" si="4">$F$15</f>
        <v>£m (2017-18 FYA CPIH prices)</v>
      </c>
      <c r="H67" s="263"/>
      <c r="I67" s="184"/>
      <c r="J67" s="184"/>
      <c r="K67" s="184"/>
      <c r="L67" s="184"/>
      <c r="M67" s="184"/>
      <c r="N67" s="184"/>
      <c r="O67" s="184"/>
      <c r="P67" s="184"/>
      <c r="Q67" s="184"/>
      <c r="R67" s="184"/>
      <c r="S67" s="184"/>
      <c r="T67" s="184"/>
    </row>
    <row r="68" spans="1:20" s="183" customFormat="1" x14ac:dyDescent="0.2">
      <c r="A68" s="184" t="str">
        <f>F_Inputs!B41</f>
        <v>IPD04_IN_32</v>
      </c>
      <c r="B68" s="184"/>
      <c r="C68" s="184"/>
      <c r="D68" s="184"/>
      <c r="E68" s="184" t="s">
        <v>217</v>
      </c>
      <c r="F68" s="264">
        <f xml:space="preserve"> INDEX(F_Inputs!$A$1:$N$179,MATCH(A68,F_Inputs!$B:$B,0),MATCH($F$12,F_Inputs!$A$6:$N$6,1))</f>
        <v>0</v>
      </c>
      <c r="G68" s="184" t="str">
        <f t="shared" si="4"/>
        <v>£m (2017-18 FYA CPIH prices)</v>
      </c>
      <c r="H68" s="263"/>
      <c r="I68" s="184"/>
      <c r="J68" s="184"/>
      <c r="K68" s="184"/>
      <c r="L68" s="184"/>
      <c r="M68" s="184"/>
      <c r="N68" s="184"/>
      <c r="O68" s="184"/>
      <c r="P68" s="184"/>
      <c r="Q68" s="184"/>
      <c r="R68" s="184"/>
      <c r="S68" s="184"/>
      <c r="T68" s="184"/>
    </row>
    <row r="69" spans="1:20" s="183" customFormat="1" x14ac:dyDescent="0.2">
      <c r="A69" s="184" t="str">
        <f>F_Inputs!B42</f>
        <v>IPD04_IN_33</v>
      </c>
      <c r="B69" s="184"/>
      <c r="C69" s="184"/>
      <c r="D69" s="184"/>
      <c r="E69" s="184" t="s">
        <v>219</v>
      </c>
      <c r="F69" s="264">
        <f xml:space="preserve"> INDEX(F_Inputs!$A$1:$N$179,MATCH(A69,F_Inputs!$B:$B,0),MATCH($F$12,F_Inputs!$A$6:$N$6,1))</f>
        <v>0</v>
      </c>
      <c r="G69" s="184" t="str">
        <f t="shared" si="4"/>
        <v>£m (2017-18 FYA CPIH prices)</v>
      </c>
      <c r="H69" s="263"/>
      <c r="I69" s="184"/>
      <c r="J69" s="184"/>
      <c r="K69" s="184"/>
      <c r="L69" s="184"/>
      <c r="M69" s="184"/>
      <c r="N69" s="184"/>
      <c r="O69" s="184"/>
      <c r="P69" s="184"/>
      <c r="Q69" s="184"/>
      <c r="R69" s="184"/>
      <c r="S69" s="184"/>
      <c r="T69" s="184"/>
    </row>
    <row r="70" spans="1:20" s="183" customFormat="1" x14ac:dyDescent="0.2">
      <c r="A70" s="184" t="str">
        <f>F_Inputs!B43</f>
        <v>IPD04_IN_34</v>
      </c>
      <c r="B70" s="184"/>
      <c r="C70" s="184"/>
      <c r="D70" s="184"/>
      <c r="E70" s="184" t="s">
        <v>221</v>
      </c>
      <c r="F70" s="264">
        <f xml:space="preserve"> INDEX(F_Inputs!$A$1:$N$179,MATCH(A70,F_Inputs!$B:$B,0),MATCH($F$12,F_Inputs!$A$6:$N$6,1))</f>
        <v>0</v>
      </c>
      <c r="G70" s="184" t="str">
        <f t="shared" si="4"/>
        <v>£m (2017-18 FYA CPIH prices)</v>
      </c>
      <c r="H70" s="263"/>
      <c r="I70" s="184"/>
      <c r="J70" s="184"/>
      <c r="K70" s="184"/>
      <c r="L70" s="184"/>
      <c r="M70" s="184"/>
      <c r="N70" s="184"/>
      <c r="O70" s="184"/>
      <c r="P70" s="184"/>
      <c r="Q70" s="184"/>
      <c r="R70" s="184"/>
      <c r="S70" s="184"/>
      <c r="T70" s="184"/>
    </row>
    <row r="71" spans="1:20" s="183" customFormat="1" x14ac:dyDescent="0.2">
      <c r="A71" s="184" t="str">
        <f>F_Inputs!B44</f>
        <v>IPD04_IN_35</v>
      </c>
      <c r="B71" s="184"/>
      <c r="C71" s="184"/>
      <c r="D71" s="184"/>
      <c r="E71" s="184" t="s">
        <v>223</v>
      </c>
      <c r="F71" s="264">
        <f xml:space="preserve"> INDEX(F_Inputs!$A$1:$N$179,MATCH(A71,F_Inputs!$B:$B,0),MATCH($F$12,F_Inputs!$A$6:$N$6,1))</f>
        <v>0</v>
      </c>
      <c r="G71" s="184" t="str">
        <f t="shared" si="4"/>
        <v>£m (2017-18 FYA CPIH prices)</v>
      </c>
      <c r="H71" s="263"/>
      <c r="I71" s="184"/>
      <c r="J71" s="184"/>
      <c r="K71" s="184"/>
      <c r="L71" s="184"/>
      <c r="M71" s="184"/>
      <c r="N71" s="184"/>
      <c r="O71" s="184"/>
      <c r="P71" s="184"/>
      <c r="Q71" s="184"/>
      <c r="R71" s="184"/>
      <c r="S71" s="184"/>
      <c r="T71" s="184"/>
    </row>
    <row r="72" spans="1:20" s="183" customFormat="1" x14ac:dyDescent="0.2">
      <c r="A72" s="184" t="str">
        <f>F_Inputs!B45</f>
        <v>IPD04_IN_36</v>
      </c>
      <c r="B72" s="184"/>
      <c r="C72" s="184"/>
      <c r="D72" s="184"/>
      <c r="E72" s="184" t="s">
        <v>225</v>
      </c>
      <c r="F72" s="264">
        <f xml:space="preserve"> INDEX(F_Inputs!$A$1:$N$179,MATCH(A72,F_Inputs!$B:$B,0),MATCH($F$12,F_Inputs!$A$6:$N$6,1))</f>
        <v>0</v>
      </c>
      <c r="G72" s="184" t="str">
        <f t="shared" si="4"/>
        <v>£m (2017-18 FYA CPIH prices)</v>
      </c>
      <c r="H72" s="263"/>
      <c r="I72" s="184"/>
      <c r="J72" s="184"/>
      <c r="K72" s="184"/>
      <c r="L72" s="184"/>
      <c r="M72" s="184"/>
      <c r="N72" s="184"/>
      <c r="O72" s="184"/>
      <c r="P72" s="184"/>
      <c r="Q72" s="184"/>
      <c r="R72" s="184"/>
      <c r="S72" s="184"/>
      <c r="T72" s="184"/>
    </row>
    <row r="73" spans="1:20" s="183" customFormat="1" x14ac:dyDescent="0.2">
      <c r="A73" s="184" t="str">
        <f>F_Inputs!B46</f>
        <v>IPD04_IN_37</v>
      </c>
      <c r="B73" s="184"/>
      <c r="C73" s="184"/>
      <c r="D73" s="184"/>
      <c r="E73" s="184" t="s">
        <v>227</v>
      </c>
      <c r="F73" s="264">
        <f xml:space="preserve"> INDEX(F_Inputs!$A$1:$N$179,MATCH(A73,F_Inputs!$B:$B,0),MATCH($F$12,F_Inputs!$A$6:$N$6,1))</f>
        <v>0</v>
      </c>
      <c r="G73" s="184" t="str">
        <f t="shared" si="4"/>
        <v>£m (2017-18 FYA CPIH prices)</v>
      </c>
      <c r="H73" s="263"/>
      <c r="I73" s="184"/>
      <c r="J73" s="184"/>
      <c r="K73" s="184"/>
      <c r="L73" s="184"/>
      <c r="M73" s="184"/>
      <c r="N73" s="184"/>
      <c r="O73" s="184"/>
      <c r="P73" s="184"/>
      <c r="Q73" s="184"/>
      <c r="R73" s="184"/>
      <c r="S73" s="184"/>
      <c r="T73" s="184"/>
    </row>
    <row r="74" spans="1:20" s="183" customFormat="1" x14ac:dyDescent="0.2">
      <c r="A74" s="184"/>
      <c r="B74" s="184"/>
      <c r="C74" s="184"/>
      <c r="D74" s="184"/>
      <c r="E74" s="184"/>
      <c r="F74" s="184"/>
      <c r="G74" s="184"/>
      <c r="H74" s="184"/>
      <c r="I74" s="184"/>
      <c r="J74" s="184"/>
      <c r="K74" s="184"/>
      <c r="L74" s="184"/>
      <c r="M74" s="184"/>
      <c r="N74" s="184"/>
      <c r="O74" s="184"/>
      <c r="P74" s="184"/>
      <c r="Q74" s="184"/>
      <c r="R74" s="184"/>
      <c r="S74" s="184"/>
      <c r="T74" s="184"/>
    </row>
    <row r="75" spans="1:20" s="213" customFormat="1" ht="13.5" x14ac:dyDescent="0.25">
      <c r="A75" s="213" t="s">
        <v>552</v>
      </c>
    </row>
    <row r="76" spans="1:20" s="183" customFormat="1" x14ac:dyDescent="0.2">
      <c r="A76" s="184"/>
      <c r="B76" s="184"/>
      <c r="C76" s="184"/>
      <c r="D76" s="184"/>
      <c r="E76" s="184"/>
      <c r="F76" s="184"/>
      <c r="G76" s="184"/>
      <c r="H76" s="184"/>
      <c r="I76" s="184"/>
      <c r="J76" s="184"/>
      <c r="K76" s="184"/>
      <c r="L76" s="184"/>
      <c r="M76" s="184"/>
      <c r="N76" s="184"/>
      <c r="O76" s="184"/>
      <c r="P76" s="184"/>
      <c r="Q76" s="184"/>
      <c r="R76" s="184"/>
      <c r="S76" s="184"/>
      <c r="T76" s="184"/>
    </row>
    <row r="77" spans="1:20" s="183" customFormat="1" x14ac:dyDescent="0.2">
      <c r="A77" s="184"/>
      <c r="B77" s="188" t="s">
        <v>553</v>
      </c>
      <c r="C77" s="184"/>
      <c r="D77" s="184"/>
      <c r="E77" s="184"/>
      <c r="F77" s="184"/>
      <c r="G77" s="184"/>
      <c r="H77" s="184"/>
      <c r="I77" s="184"/>
      <c r="J77" s="184"/>
      <c r="K77" s="184"/>
      <c r="L77" s="184"/>
      <c r="M77" s="184"/>
      <c r="N77" s="184"/>
      <c r="O77" s="184"/>
      <c r="P77" s="184"/>
      <c r="Q77" s="184"/>
      <c r="R77" s="184"/>
      <c r="S77" s="184"/>
      <c r="T77" s="184"/>
    </row>
    <row r="78" spans="1:20" s="183" customFormat="1" x14ac:dyDescent="0.2">
      <c r="A78" s="184"/>
      <c r="B78" s="188"/>
      <c r="C78" s="184"/>
      <c r="D78" s="184"/>
      <c r="E78" s="184"/>
      <c r="F78" s="184"/>
      <c r="G78" s="184"/>
      <c r="H78" s="184"/>
      <c r="I78" s="184"/>
      <c r="J78" s="184"/>
      <c r="K78" s="184"/>
      <c r="L78" s="184"/>
      <c r="M78" s="184"/>
      <c r="N78" s="184"/>
      <c r="O78" s="184"/>
      <c r="P78" s="184"/>
      <c r="Q78" s="184"/>
      <c r="R78" s="184"/>
      <c r="S78" s="184"/>
      <c r="T78" s="184"/>
    </row>
    <row r="79" spans="1:20" s="183" customFormat="1" x14ac:dyDescent="0.2">
      <c r="A79" s="184" t="str">
        <f>F_Inputs!B47</f>
        <v>PR19FM1822POST</v>
      </c>
      <c r="B79" s="184"/>
      <c r="C79" s="184"/>
      <c r="D79" s="184"/>
      <c r="E79" s="184" t="s">
        <v>406</v>
      </c>
      <c r="F79" s="413">
        <f xml:space="preserve"> F_Inputs!N47</f>
        <v>0</v>
      </c>
      <c r="G79" s="184" t="s">
        <v>554</v>
      </c>
      <c r="H79" s="184"/>
      <c r="I79" s="184"/>
      <c r="J79" s="184"/>
      <c r="K79" s="184"/>
      <c r="L79" s="184"/>
      <c r="M79" s="184"/>
      <c r="N79" s="184"/>
      <c r="O79" s="184"/>
      <c r="P79" s="184"/>
      <c r="Q79" s="184"/>
      <c r="R79" s="184"/>
      <c r="S79" s="184"/>
      <c r="T79" s="184"/>
    </row>
    <row r="80" spans="1:20" s="183" customFormat="1" x14ac:dyDescent="0.2">
      <c r="A80" s="184" t="str">
        <f>F_Inputs!B48</f>
        <v>PR19FM1822APOST</v>
      </c>
      <c r="B80" s="184"/>
      <c r="C80" s="184"/>
      <c r="D80" s="184"/>
      <c r="E80" s="184" t="s">
        <v>233</v>
      </c>
      <c r="F80" s="272">
        <f xml:space="preserve"> F_Inputs!N48</f>
        <v>0</v>
      </c>
      <c r="G80" s="184" t="s">
        <v>554</v>
      </c>
      <c r="H80" s="184"/>
      <c r="I80" s="184"/>
      <c r="J80" s="184"/>
      <c r="K80" s="184"/>
      <c r="L80" s="184"/>
      <c r="M80" s="184"/>
      <c r="N80" s="184"/>
      <c r="O80" s="184"/>
      <c r="P80" s="184"/>
      <c r="Q80" s="184"/>
      <c r="R80" s="184"/>
      <c r="S80" s="184"/>
      <c r="T80" s="184"/>
    </row>
    <row r="81" spans="1:20" s="183" customFormat="1" x14ac:dyDescent="0.2">
      <c r="A81" s="184"/>
      <c r="B81" s="184"/>
      <c r="C81" s="184"/>
      <c r="D81" s="184"/>
      <c r="E81" s="184" t="s">
        <v>409</v>
      </c>
      <c r="F81" s="273">
        <v>1</v>
      </c>
      <c r="G81" s="184" t="s">
        <v>555</v>
      </c>
      <c r="H81" s="184"/>
      <c r="I81" s="184"/>
      <c r="J81" s="184"/>
      <c r="K81" s="184"/>
      <c r="L81" s="184"/>
      <c r="M81" s="184"/>
      <c r="N81" s="184"/>
      <c r="O81" s="184"/>
      <c r="P81" s="184"/>
      <c r="Q81" s="184"/>
      <c r="R81" s="184"/>
      <c r="S81" s="184"/>
      <c r="T81" s="184"/>
    </row>
    <row r="82" spans="1:20" s="183" customFormat="1" x14ac:dyDescent="0.2">
      <c r="A82" s="184"/>
      <c r="B82" s="184"/>
      <c r="C82" s="184"/>
      <c r="D82" s="184"/>
      <c r="E82" s="184"/>
      <c r="F82" s="184"/>
      <c r="G82" s="184"/>
      <c r="H82" s="184"/>
      <c r="I82" s="184"/>
      <c r="J82" s="184"/>
      <c r="K82" s="184"/>
      <c r="L82" s="184"/>
      <c r="M82" s="184"/>
      <c r="N82" s="184"/>
      <c r="O82" s="184"/>
      <c r="P82" s="184"/>
      <c r="Q82" s="184"/>
      <c r="R82" s="184"/>
      <c r="S82" s="184"/>
      <c r="T82" s="184"/>
    </row>
    <row r="83" spans="1:20" s="183" customFormat="1" x14ac:dyDescent="0.2">
      <c r="A83" s="184" t="str">
        <f>F_Inputs!B49</f>
        <v>A3023</v>
      </c>
      <c r="B83" s="184"/>
      <c r="C83" s="184"/>
      <c r="D83" s="184"/>
      <c r="E83" s="266" t="s">
        <v>411</v>
      </c>
      <c r="F83" s="97"/>
      <c r="G83" s="97" t="s">
        <v>554</v>
      </c>
      <c r="H83" s="97"/>
      <c r="I83" s="89"/>
      <c r="J83" s="195"/>
      <c r="K83" s="195"/>
      <c r="L83" s="195"/>
      <c r="M83" s="195"/>
      <c r="N83" s="195"/>
      <c r="O83" s="195"/>
      <c r="P83" s="195"/>
      <c r="Q83" s="201">
        <f xml:space="preserve"> F_Inputs!K49</f>
        <v>0.19</v>
      </c>
      <c r="R83" s="201">
        <f xml:space="preserve"> F_Inputs!L49</f>
        <v>0.25</v>
      </c>
      <c r="S83" s="201">
        <f xml:space="preserve"> F_Inputs!M49</f>
        <v>0.25</v>
      </c>
      <c r="T83" s="195"/>
    </row>
    <row r="84" spans="1:20" s="183" customFormat="1" x14ac:dyDescent="0.2">
      <c r="A84" s="184"/>
      <c r="B84" s="184"/>
      <c r="C84" s="184"/>
      <c r="D84" s="184"/>
      <c r="E84" s="184"/>
      <c r="F84" s="184"/>
      <c r="G84" s="184"/>
      <c r="H84" s="184"/>
      <c r="I84" s="184"/>
      <c r="J84" s="184"/>
      <c r="K84" s="184"/>
      <c r="L84" s="184"/>
      <c r="M84" s="184"/>
      <c r="N84" s="184"/>
      <c r="O84" s="184"/>
      <c r="P84" s="184"/>
      <c r="Q84" s="184"/>
      <c r="R84" s="184"/>
      <c r="S84" s="184"/>
      <c r="T84" s="184"/>
    </row>
    <row r="85" spans="1:20" s="183" customFormat="1" x14ac:dyDescent="0.2">
      <c r="A85" s="184" t="str">
        <f>F_Inputs!B104</f>
        <v>BB3905NR</v>
      </c>
      <c r="B85" s="184"/>
      <c r="C85" s="184"/>
      <c r="D85" s="184"/>
      <c r="E85" s="157" t="s">
        <v>413</v>
      </c>
      <c r="F85" s="157"/>
      <c r="G85" s="157" t="s">
        <v>109</v>
      </c>
      <c r="H85" s="157"/>
      <c r="I85" s="184"/>
      <c r="J85" s="279">
        <v>100.3</v>
      </c>
      <c r="K85" s="279">
        <v>101.8</v>
      </c>
      <c r="L85" s="279">
        <f xml:space="preserve"> F_Inputs!F104</f>
        <v>104.7</v>
      </c>
      <c r="M85" s="279">
        <f xml:space="preserve"> F_Inputs!G104</f>
        <v>106.9</v>
      </c>
      <c r="N85" s="279">
        <f xml:space="preserve"> F_Inputs!H104</f>
        <v>108.5</v>
      </c>
      <c r="O85" s="379">
        <f xml:space="preserve"> F_Inputs!I104</f>
        <v>109.1</v>
      </c>
      <c r="P85" s="346">
        <f xml:space="preserve"> F_Inputs!J104</f>
        <v>114.1</v>
      </c>
      <c r="Q85" s="346">
        <f xml:space="preserve"> F_Inputs!K104</f>
        <v>124.8</v>
      </c>
      <c r="R85" s="414">
        <f xml:space="preserve"> F_Inputs!L104</f>
        <v>130</v>
      </c>
      <c r="S85" s="346">
        <f xml:space="preserve"> F_Inputs!M104</f>
        <v>0</v>
      </c>
      <c r="T85" s="156"/>
    </row>
    <row r="86" spans="1:20" s="183" customFormat="1" x14ac:dyDescent="0.2">
      <c r="A86" s="184"/>
      <c r="B86" s="184"/>
      <c r="C86" s="184"/>
      <c r="D86" s="184"/>
      <c r="E86" s="157"/>
      <c r="F86" s="157"/>
      <c r="G86" s="157"/>
      <c r="H86" s="157"/>
      <c r="I86" s="184"/>
      <c r="J86" s="157"/>
      <c r="K86" s="157"/>
      <c r="L86" s="157"/>
      <c r="M86" s="157"/>
      <c r="N86" s="157"/>
      <c r="O86" s="157"/>
      <c r="P86" s="157"/>
      <c r="Q86" s="157"/>
      <c r="R86" s="157"/>
      <c r="S86" s="157"/>
      <c r="T86" s="184"/>
    </row>
    <row r="87" spans="1:20" s="183" customFormat="1" x14ac:dyDescent="0.2">
      <c r="A87" s="184"/>
      <c r="B87" s="184"/>
      <c r="C87" s="184"/>
      <c r="D87" s="189" t="s">
        <v>556</v>
      </c>
      <c r="E87" s="157"/>
      <c r="F87" s="157"/>
      <c r="G87" s="157"/>
      <c r="H87" s="157"/>
      <c r="I87" s="184"/>
      <c r="J87" s="157"/>
      <c r="K87" s="157"/>
      <c r="L87" s="157"/>
      <c r="M87" s="157"/>
      <c r="N87" s="157"/>
      <c r="O87" s="157"/>
      <c r="P87" s="157"/>
      <c r="Q87" s="157"/>
      <c r="R87" s="157"/>
      <c r="S87" s="157"/>
      <c r="T87" s="184"/>
    </row>
    <row r="88" spans="1:20" s="183" customFormat="1" x14ac:dyDescent="0.2">
      <c r="A88" s="184" t="str">
        <f>F_Inputs!B50</f>
        <v>PR19INF0002AL</v>
      </c>
      <c r="B88" s="184"/>
      <c r="C88" s="184"/>
      <c r="D88" s="184"/>
      <c r="E88" s="157" t="s">
        <v>557</v>
      </c>
      <c r="F88" s="274">
        <f xml:space="preserve"> F_Inputs!F50</f>
        <v>103.2</v>
      </c>
      <c r="G88" s="112" t="s">
        <v>109</v>
      </c>
      <c r="H88" s="157"/>
      <c r="I88" s="184"/>
      <c r="J88" s="157"/>
      <c r="K88" s="157"/>
      <c r="L88" s="157"/>
      <c r="M88" s="157"/>
      <c r="N88" s="157"/>
      <c r="O88" s="157"/>
      <c r="P88" s="157"/>
      <c r="Q88" s="157"/>
      <c r="R88" s="157"/>
      <c r="S88" s="157"/>
      <c r="T88" s="184"/>
    </row>
    <row r="89" spans="1:20" s="183" customFormat="1" x14ac:dyDescent="0.2">
      <c r="A89" s="184" t="str">
        <f>F_Inputs!B51</f>
        <v>PR19INF0002MY</v>
      </c>
      <c r="B89" s="184"/>
      <c r="C89" s="184"/>
      <c r="D89" s="184"/>
      <c r="E89" s="157" t="s">
        <v>558</v>
      </c>
      <c r="F89" s="274">
        <f xml:space="preserve"> F_Inputs!F51</f>
        <v>103.5</v>
      </c>
      <c r="G89" s="112" t="s">
        <v>109</v>
      </c>
      <c r="H89" s="157"/>
      <c r="I89" s="184"/>
      <c r="J89" s="157"/>
      <c r="K89" s="157"/>
      <c r="L89" s="157"/>
      <c r="M89" s="157"/>
      <c r="N89" s="157"/>
      <c r="O89" s="157"/>
      <c r="P89" s="157"/>
      <c r="Q89" s="157"/>
      <c r="R89" s="157"/>
      <c r="S89" s="157"/>
      <c r="T89" s="184"/>
    </row>
    <row r="90" spans="1:20" s="183" customFormat="1" x14ac:dyDescent="0.2">
      <c r="A90" s="184" t="str">
        <f>F_Inputs!B52</f>
        <v>PR19INF0002JN</v>
      </c>
      <c r="B90" s="184"/>
      <c r="C90" s="184"/>
      <c r="D90" s="184"/>
      <c r="E90" s="157" t="s">
        <v>559</v>
      </c>
      <c r="F90" s="274">
        <f xml:space="preserve"> F_Inputs!F52</f>
        <v>103.5</v>
      </c>
      <c r="G90" s="112" t="s">
        <v>109</v>
      </c>
      <c r="H90" s="157"/>
      <c r="I90" s="184"/>
      <c r="J90" s="157"/>
      <c r="K90" s="157"/>
      <c r="L90" s="157"/>
      <c r="M90" s="157"/>
      <c r="N90" s="157"/>
      <c r="O90" s="157"/>
      <c r="P90" s="157"/>
      <c r="Q90" s="157"/>
      <c r="R90" s="157"/>
      <c r="S90" s="157"/>
      <c r="T90" s="184"/>
    </row>
    <row r="91" spans="1:20" s="183" customFormat="1" x14ac:dyDescent="0.2">
      <c r="A91" s="184" t="str">
        <f>F_Inputs!B53</f>
        <v>PR19INF0002JL</v>
      </c>
      <c r="B91" s="184"/>
      <c r="C91" s="184"/>
      <c r="D91" s="184"/>
      <c r="E91" s="157" t="s">
        <v>560</v>
      </c>
      <c r="F91" s="274">
        <f xml:space="preserve"> F_Inputs!F53</f>
        <v>103.5</v>
      </c>
      <c r="G91" s="112" t="s">
        <v>109</v>
      </c>
      <c r="H91" s="157"/>
      <c r="I91" s="184"/>
      <c r="J91" s="157"/>
      <c r="K91" s="157"/>
      <c r="L91" s="157"/>
      <c r="M91" s="157"/>
      <c r="N91" s="157"/>
      <c r="O91" s="157"/>
      <c r="P91" s="157"/>
      <c r="Q91" s="157"/>
      <c r="R91" s="157"/>
      <c r="S91" s="157"/>
      <c r="T91" s="184"/>
    </row>
    <row r="92" spans="1:20" s="183" customFormat="1" x14ac:dyDescent="0.2">
      <c r="A92" s="184" t="str">
        <f>F_Inputs!B54</f>
        <v>PR19INF0002AT</v>
      </c>
      <c r="B92" s="184"/>
      <c r="C92" s="184"/>
      <c r="D92" s="184"/>
      <c r="E92" s="157" t="s">
        <v>561</v>
      </c>
      <c r="F92" s="274">
        <f xml:space="preserve"> F_Inputs!F54</f>
        <v>104</v>
      </c>
      <c r="G92" s="112" t="s">
        <v>109</v>
      </c>
      <c r="H92" s="157"/>
      <c r="I92" s="184"/>
      <c r="J92" s="157"/>
      <c r="K92" s="157"/>
      <c r="L92" s="157"/>
      <c r="M92" s="157"/>
      <c r="N92" s="157"/>
      <c r="O92" s="157"/>
      <c r="P92" s="157"/>
      <c r="Q92" s="157"/>
      <c r="R92" s="157"/>
      <c r="S92" s="157"/>
      <c r="T92" s="184"/>
    </row>
    <row r="93" spans="1:20" s="183" customFormat="1" x14ac:dyDescent="0.2">
      <c r="A93" s="184" t="str">
        <f>F_Inputs!B55</f>
        <v>PR19INF0002SR</v>
      </c>
      <c r="B93" s="184"/>
      <c r="C93" s="184"/>
      <c r="D93" s="184"/>
      <c r="E93" s="157" t="s">
        <v>562</v>
      </c>
      <c r="F93" s="274">
        <f xml:space="preserve"> F_Inputs!F55</f>
        <v>104.3</v>
      </c>
      <c r="G93" s="112" t="s">
        <v>109</v>
      </c>
      <c r="H93" s="157"/>
      <c r="I93" s="184"/>
      <c r="J93" s="157"/>
      <c r="K93" s="157"/>
      <c r="L93" s="157"/>
      <c r="M93" s="157"/>
      <c r="N93" s="157"/>
      <c r="O93" s="157"/>
      <c r="P93" s="157"/>
      <c r="Q93" s="157"/>
      <c r="R93" s="157"/>
      <c r="S93" s="157"/>
      <c r="T93" s="184"/>
    </row>
    <row r="94" spans="1:20" s="183" customFormat="1" x14ac:dyDescent="0.2">
      <c r="A94" s="184" t="str">
        <f>F_Inputs!B56</f>
        <v>PR19INF0002OR</v>
      </c>
      <c r="B94" s="184"/>
      <c r="C94" s="184"/>
      <c r="D94" s="184"/>
      <c r="E94" s="157" t="s">
        <v>563</v>
      </c>
      <c r="F94" s="274">
        <f xml:space="preserve"> F_Inputs!F56</f>
        <v>104.4</v>
      </c>
      <c r="G94" s="112" t="s">
        <v>109</v>
      </c>
      <c r="H94" s="157"/>
      <c r="I94" s="184"/>
      <c r="J94" s="157"/>
      <c r="K94" s="157"/>
      <c r="L94" s="157"/>
      <c r="M94" s="157"/>
      <c r="N94" s="157"/>
      <c r="O94" s="157"/>
      <c r="P94" s="157"/>
      <c r="Q94" s="157"/>
      <c r="R94" s="157"/>
      <c r="S94" s="157"/>
      <c r="T94" s="184"/>
    </row>
    <row r="95" spans="1:20" s="183" customFormat="1" x14ac:dyDescent="0.2">
      <c r="A95" s="184" t="str">
        <f>F_Inputs!B57</f>
        <v>PR19INF0002NR</v>
      </c>
      <c r="B95" s="184"/>
      <c r="C95" s="184"/>
      <c r="D95" s="184"/>
      <c r="E95" s="157" t="s">
        <v>564</v>
      </c>
      <c r="F95" s="274">
        <f xml:space="preserve"> F_Inputs!F57</f>
        <v>104.7</v>
      </c>
      <c r="G95" s="112" t="s">
        <v>109</v>
      </c>
      <c r="H95" s="157"/>
      <c r="I95" s="184"/>
      <c r="J95" s="157"/>
      <c r="K95" s="157"/>
      <c r="L95" s="157"/>
      <c r="M95" s="157"/>
      <c r="N95" s="157"/>
      <c r="O95" s="157"/>
      <c r="P95" s="157"/>
      <c r="Q95" s="157"/>
      <c r="R95" s="157"/>
      <c r="S95" s="157"/>
      <c r="T95" s="184"/>
    </row>
    <row r="96" spans="1:20" s="183" customFormat="1" x14ac:dyDescent="0.2">
      <c r="A96" s="184" t="str">
        <f>F_Inputs!B58</f>
        <v>PR19INF0002DR</v>
      </c>
      <c r="B96" s="184"/>
      <c r="C96" s="184"/>
      <c r="D96" s="184"/>
      <c r="E96" s="157" t="s">
        <v>565</v>
      </c>
      <c r="F96" s="274">
        <f xml:space="preserve"> F_Inputs!F58</f>
        <v>105</v>
      </c>
      <c r="G96" s="112" t="s">
        <v>109</v>
      </c>
      <c r="H96" s="157"/>
      <c r="I96" s="184"/>
      <c r="J96" s="157"/>
      <c r="K96" s="157"/>
      <c r="L96" s="157"/>
      <c r="M96" s="157"/>
      <c r="N96" s="157"/>
      <c r="O96" s="157"/>
      <c r="P96" s="157"/>
      <c r="Q96" s="157"/>
      <c r="R96" s="157"/>
      <c r="S96" s="157"/>
      <c r="T96" s="184"/>
    </row>
    <row r="97" spans="1:20" s="183" customFormat="1" x14ac:dyDescent="0.2">
      <c r="A97" s="184" t="str">
        <f>F_Inputs!B59</f>
        <v>PR19INF0002JY</v>
      </c>
      <c r="B97" s="184"/>
      <c r="C97" s="184"/>
      <c r="D97" s="184"/>
      <c r="E97" s="157" t="s">
        <v>566</v>
      </c>
      <c r="F97" s="274">
        <f xml:space="preserve"> F_Inputs!F59</f>
        <v>104.5</v>
      </c>
      <c r="G97" s="112" t="s">
        <v>109</v>
      </c>
      <c r="H97" s="157"/>
      <c r="I97" s="184"/>
      <c r="J97" s="157"/>
      <c r="K97" s="157"/>
      <c r="L97" s="157"/>
      <c r="M97" s="157"/>
      <c r="N97" s="157"/>
      <c r="O97" s="157"/>
      <c r="P97" s="157"/>
      <c r="Q97" s="157"/>
      <c r="R97" s="157"/>
      <c r="S97" s="157"/>
      <c r="T97" s="184"/>
    </row>
    <row r="98" spans="1:20" s="183" customFormat="1" x14ac:dyDescent="0.2">
      <c r="A98" s="184" t="str">
        <f>F_Inputs!B60</f>
        <v>PR19INF0002FY</v>
      </c>
      <c r="B98" s="184"/>
      <c r="C98" s="184"/>
      <c r="D98" s="184"/>
      <c r="E98" s="157" t="s">
        <v>567</v>
      </c>
      <c r="F98" s="274">
        <f xml:space="preserve"> F_Inputs!F60</f>
        <v>104.9</v>
      </c>
      <c r="G98" s="112" t="s">
        <v>109</v>
      </c>
      <c r="H98" s="157"/>
      <c r="I98" s="184"/>
      <c r="J98" s="157"/>
      <c r="K98" s="157"/>
      <c r="L98" s="157"/>
      <c r="M98" s="157"/>
      <c r="N98" s="157"/>
      <c r="O98" s="157"/>
      <c r="P98" s="157"/>
      <c r="Q98" s="157"/>
      <c r="R98" s="157"/>
      <c r="S98" s="157"/>
      <c r="T98" s="184"/>
    </row>
    <row r="99" spans="1:20" s="183" customFormat="1" x14ac:dyDescent="0.2">
      <c r="A99" s="184" t="str">
        <f>F_Inputs!B61</f>
        <v>PR19INF0002MH</v>
      </c>
      <c r="B99" s="184"/>
      <c r="C99" s="184"/>
      <c r="D99" s="184"/>
      <c r="E99" s="157" t="s">
        <v>568</v>
      </c>
      <c r="F99" s="274">
        <f xml:space="preserve"> F_Inputs!F61</f>
        <v>105.1</v>
      </c>
      <c r="G99" s="112" t="s">
        <v>109</v>
      </c>
      <c r="H99" s="157"/>
      <c r="I99" s="184"/>
      <c r="J99" s="157"/>
      <c r="K99" s="157"/>
      <c r="L99" s="157"/>
      <c r="M99" s="157"/>
      <c r="N99" s="157"/>
      <c r="O99" s="157"/>
      <c r="P99" s="157"/>
      <c r="Q99" s="157"/>
      <c r="R99" s="157"/>
      <c r="S99" s="157"/>
      <c r="T99" s="184"/>
    </row>
    <row r="100" spans="1:20" s="183" customFormat="1" x14ac:dyDescent="0.2">
      <c r="A100" s="184"/>
      <c r="B100" s="184"/>
      <c r="C100" s="184"/>
      <c r="D100" s="184"/>
      <c r="E100" s="157" t="s">
        <v>569</v>
      </c>
      <c r="F100" s="278">
        <f>AVERAGE(F88:F99)</f>
        <v>104.21666666666665</v>
      </c>
      <c r="G100" s="112" t="s">
        <v>109</v>
      </c>
      <c r="H100" s="157"/>
      <c r="I100" s="184"/>
      <c r="J100" s="157"/>
      <c r="K100" s="157"/>
      <c r="L100" s="157"/>
      <c r="M100" s="157"/>
      <c r="N100" s="157"/>
      <c r="O100" s="157"/>
      <c r="P100" s="157"/>
      <c r="Q100" s="157"/>
      <c r="R100" s="157"/>
      <c r="S100" s="157"/>
      <c r="T100" s="184"/>
    </row>
    <row r="101" spans="1:20" s="183" customFormat="1" x14ac:dyDescent="0.2">
      <c r="A101" s="184"/>
      <c r="B101" s="184"/>
      <c r="C101" s="184"/>
      <c r="D101" s="184"/>
      <c r="E101" s="157"/>
      <c r="F101" s="157"/>
      <c r="G101" s="157"/>
      <c r="H101" s="157"/>
      <c r="I101" s="184"/>
      <c r="J101" s="157"/>
      <c r="K101" s="157"/>
      <c r="L101" s="157"/>
      <c r="M101" s="157"/>
      <c r="N101" s="157"/>
      <c r="O101" s="157"/>
      <c r="P101" s="157"/>
      <c r="Q101" s="157"/>
      <c r="R101" s="157"/>
      <c r="S101" s="157"/>
      <c r="T101" s="184"/>
    </row>
    <row r="102" spans="1:20" s="183" customFormat="1" x14ac:dyDescent="0.2">
      <c r="A102" s="184"/>
      <c r="B102" s="188" t="s">
        <v>570</v>
      </c>
      <c r="C102" s="184"/>
      <c r="D102" s="184"/>
      <c r="E102" s="157"/>
      <c r="F102" s="157"/>
      <c r="G102" s="157"/>
      <c r="H102" s="157"/>
      <c r="I102" s="184"/>
      <c r="J102" s="157"/>
      <c r="K102" s="157"/>
      <c r="L102" s="157"/>
      <c r="M102" s="157"/>
      <c r="N102" s="157"/>
      <c r="O102" s="157"/>
      <c r="P102" s="157"/>
      <c r="Q102" s="157"/>
      <c r="R102" s="157"/>
      <c r="S102" s="157"/>
      <c r="T102" s="184"/>
    </row>
    <row r="103" spans="1:20" s="183" customFormat="1" x14ac:dyDescent="0.2">
      <c r="A103" s="184"/>
      <c r="B103" s="184"/>
      <c r="C103" s="184"/>
      <c r="D103" s="184"/>
      <c r="E103" s="157"/>
      <c r="F103" s="157"/>
      <c r="G103" s="157"/>
      <c r="H103" s="157"/>
      <c r="I103" s="184"/>
      <c r="J103" s="157"/>
      <c r="K103" s="157"/>
      <c r="L103" s="157"/>
      <c r="M103" s="157"/>
      <c r="N103" s="157"/>
      <c r="O103" s="157"/>
      <c r="P103" s="157"/>
      <c r="Q103" s="157"/>
      <c r="R103" s="157"/>
      <c r="S103" s="157"/>
      <c r="T103" s="184"/>
    </row>
    <row r="104" spans="1:20" s="183" customFormat="1" x14ac:dyDescent="0.2">
      <c r="A104" s="184"/>
      <c r="B104" s="184"/>
      <c r="C104" s="184"/>
      <c r="D104" s="189" t="s">
        <v>115</v>
      </c>
      <c r="E104" s="157"/>
      <c r="F104" s="157"/>
      <c r="G104" s="157"/>
      <c r="H104" s="157"/>
      <c r="I104" s="184"/>
      <c r="J104" s="157"/>
      <c r="K104" s="157"/>
      <c r="L104" s="157"/>
      <c r="M104" s="157"/>
      <c r="N104" s="157"/>
      <c r="O104" s="157"/>
      <c r="P104" s="157"/>
      <c r="Q104" s="157"/>
      <c r="R104" s="157"/>
      <c r="S104" s="157"/>
      <c r="T104" s="184"/>
    </row>
    <row r="105" spans="1:20" s="183" customFormat="1" x14ac:dyDescent="0.2">
      <c r="A105" s="184"/>
      <c r="B105" s="184"/>
      <c r="C105" s="184"/>
      <c r="D105" s="189"/>
      <c r="E105" s="184" t="s">
        <v>415</v>
      </c>
      <c r="F105" s="184"/>
      <c r="G105" s="184" t="s">
        <v>571</v>
      </c>
      <c r="H105" s="184"/>
      <c r="I105" s="184"/>
      <c r="J105" s="156"/>
      <c r="K105" s="156"/>
      <c r="L105" s="156"/>
      <c r="M105" s="156"/>
      <c r="N105" s="267">
        <f>(F_Inputs!I62*((AVERAGE(F_Inputs!$I$50:$I$61)/AVERAGE(F_Inputs!$F$50:$F$61))))/((F_Inputs!$H$57/F_Inputs!$G$57))</f>
        <v>0</v>
      </c>
      <c r="O105" s="156"/>
      <c r="P105" s="156"/>
      <c r="Q105" s="156"/>
      <c r="R105" s="156"/>
      <c r="S105" s="156"/>
      <c r="T105" s="156"/>
    </row>
    <row r="106" spans="1:20" s="89" customFormat="1" x14ac:dyDescent="0.2">
      <c r="A106" s="421" t="str">
        <f>F_Inputs!B64</f>
        <v>C_PR19FM0601POST_PD020_OUT</v>
      </c>
      <c r="D106" s="194"/>
      <c r="E106" s="97" t="s">
        <v>417</v>
      </c>
      <c r="F106" s="97"/>
      <c r="G106" s="97" t="s">
        <v>555</v>
      </c>
      <c r="H106" s="97"/>
      <c r="J106" s="195"/>
      <c r="K106" s="195"/>
      <c r="L106" s="195"/>
      <c r="M106" s="195"/>
      <c r="N106" s="195"/>
      <c r="O106" s="192">
        <f xml:space="preserve"> F_Inputs!I64</f>
        <v>0</v>
      </c>
      <c r="P106" s="192">
        <f xml:space="preserve"> F_Inputs!J64</f>
        <v>0</v>
      </c>
      <c r="Q106" s="192">
        <f xml:space="preserve"> F_Inputs!K64</f>
        <v>0</v>
      </c>
      <c r="R106" s="192">
        <f xml:space="preserve"> F_Inputs!L64</f>
        <v>0</v>
      </c>
      <c r="S106" s="192">
        <f xml:space="preserve"> F_Inputs!M64</f>
        <v>0</v>
      </c>
      <c r="T106" s="195"/>
    </row>
    <row r="107" spans="1:20" s="183" customFormat="1" x14ac:dyDescent="0.2">
      <c r="A107" s="263"/>
      <c r="B107" s="184"/>
      <c r="C107" s="184"/>
      <c r="D107" s="189"/>
      <c r="E107" s="157"/>
      <c r="F107" s="157"/>
      <c r="G107" s="157"/>
      <c r="H107" s="157"/>
      <c r="I107" s="184"/>
      <c r="J107" s="157"/>
      <c r="K107" s="157"/>
      <c r="L107" s="157"/>
      <c r="M107" s="157"/>
      <c r="N107" s="157"/>
      <c r="O107" s="242"/>
      <c r="P107" s="242"/>
      <c r="Q107" s="242"/>
      <c r="R107" s="242"/>
      <c r="S107" s="242"/>
      <c r="T107" s="184"/>
    </row>
    <row r="108" spans="1:20" s="183" customFormat="1" x14ac:dyDescent="0.2">
      <c r="A108" s="263"/>
      <c r="B108" s="184"/>
      <c r="C108" s="184"/>
      <c r="D108" s="189" t="s">
        <v>118</v>
      </c>
      <c r="E108" s="184"/>
      <c r="F108" s="184"/>
      <c r="G108" s="184"/>
      <c r="H108" s="184"/>
      <c r="I108" s="184"/>
      <c r="J108" s="184"/>
      <c r="K108" s="184"/>
      <c r="L108" s="184"/>
      <c r="M108" s="184"/>
      <c r="N108" s="157"/>
      <c r="O108" s="242"/>
      <c r="P108" s="242"/>
      <c r="Q108" s="242"/>
      <c r="R108" s="242"/>
      <c r="S108" s="242"/>
      <c r="T108" s="184"/>
    </row>
    <row r="109" spans="1:20" s="183" customFormat="1" x14ac:dyDescent="0.2">
      <c r="A109" s="263"/>
      <c r="B109" s="184"/>
      <c r="C109" s="184"/>
      <c r="D109" s="189"/>
      <c r="E109" s="184" t="s">
        <v>419</v>
      </c>
      <c r="F109" s="184"/>
      <c r="G109" s="184" t="s">
        <v>571</v>
      </c>
      <c r="H109" s="184"/>
      <c r="I109" s="184"/>
      <c r="J109" s="156"/>
      <c r="K109" s="156"/>
      <c r="L109" s="156"/>
      <c r="M109" s="156"/>
      <c r="N109" s="267">
        <f>(F_Inputs!I65*((AVERAGE(F_Inputs!$I$50:$I$61)/AVERAGE(F_Inputs!$F$50:$F$61))))/((F_Inputs!$H$57/F_Inputs!$G$57))</f>
        <v>0</v>
      </c>
      <c r="O109" s="243"/>
      <c r="P109" s="243"/>
      <c r="Q109" s="243"/>
      <c r="R109" s="243"/>
      <c r="S109" s="243"/>
      <c r="T109" s="156"/>
    </row>
    <row r="110" spans="1:20" s="89" customFormat="1" x14ac:dyDescent="0.2">
      <c r="A110" s="421" t="str">
        <f>F_Inputs!B67</f>
        <v>C_PR19FM0603POST_PD020_OUT</v>
      </c>
      <c r="D110" s="194"/>
      <c r="E110" s="97" t="s">
        <v>421</v>
      </c>
      <c r="F110" s="97"/>
      <c r="G110" s="97" t="s">
        <v>555</v>
      </c>
      <c r="H110" s="97"/>
      <c r="J110" s="195"/>
      <c r="K110" s="195"/>
      <c r="L110" s="195"/>
      <c r="M110" s="195"/>
      <c r="N110" s="195"/>
      <c r="O110" s="192">
        <f xml:space="preserve"> F_Inputs!I67</f>
        <v>0</v>
      </c>
      <c r="P110" s="192">
        <f xml:space="preserve"> F_Inputs!J67</f>
        <v>0</v>
      </c>
      <c r="Q110" s="192">
        <f xml:space="preserve"> F_Inputs!K67</f>
        <v>0</v>
      </c>
      <c r="R110" s="192">
        <f xml:space="preserve"> F_Inputs!L67</f>
        <v>0</v>
      </c>
      <c r="S110" s="192">
        <f xml:space="preserve"> F_Inputs!M67</f>
        <v>0</v>
      </c>
      <c r="T110" s="195"/>
    </row>
    <row r="111" spans="1:20" s="183" customFormat="1" x14ac:dyDescent="0.2">
      <c r="A111" s="263"/>
      <c r="B111" s="184"/>
      <c r="C111" s="184"/>
      <c r="D111" s="189"/>
      <c r="E111" s="184"/>
      <c r="F111" s="184"/>
      <c r="G111" s="184"/>
      <c r="H111" s="184"/>
      <c r="I111" s="184"/>
      <c r="J111" s="184"/>
      <c r="K111" s="184"/>
      <c r="L111" s="184"/>
      <c r="M111" s="184"/>
      <c r="N111" s="157"/>
      <c r="O111" s="242"/>
      <c r="P111" s="242"/>
      <c r="Q111" s="242"/>
      <c r="R111" s="242"/>
      <c r="S111" s="242"/>
      <c r="T111" s="184"/>
    </row>
    <row r="112" spans="1:20" s="183" customFormat="1" x14ac:dyDescent="0.2">
      <c r="A112" s="263"/>
      <c r="B112" s="184"/>
      <c r="C112" s="184"/>
      <c r="D112" s="189" t="s">
        <v>120</v>
      </c>
      <c r="E112" s="184"/>
      <c r="F112" s="184"/>
      <c r="G112" s="184"/>
      <c r="H112" s="184"/>
      <c r="I112" s="184"/>
      <c r="J112" s="184"/>
      <c r="K112" s="184"/>
      <c r="L112" s="184"/>
      <c r="M112" s="184"/>
      <c r="N112" s="157"/>
      <c r="O112" s="242"/>
      <c r="P112" s="242"/>
      <c r="Q112" s="242"/>
      <c r="R112" s="242"/>
      <c r="S112" s="242"/>
      <c r="T112" s="184"/>
    </row>
    <row r="113" spans="1:20" s="183" customFormat="1" x14ac:dyDescent="0.2">
      <c r="A113" s="263"/>
      <c r="B113" s="184"/>
      <c r="C113" s="184"/>
      <c r="D113" s="189"/>
      <c r="E113" s="184" t="s">
        <v>423</v>
      </c>
      <c r="F113" s="184"/>
      <c r="G113" s="184" t="s">
        <v>571</v>
      </c>
      <c r="H113" s="184"/>
      <c r="I113" s="184"/>
      <c r="J113" s="156"/>
      <c r="K113" s="156"/>
      <c r="L113" s="156"/>
      <c r="M113" s="156"/>
      <c r="N113" s="267">
        <f>(F_Inputs!I68*((AVERAGE(F_Inputs!$I$50:$I$61)/AVERAGE(F_Inputs!$F$50:$F$61))))/((F_Inputs!$H$57/F_Inputs!$G$57))</f>
        <v>0</v>
      </c>
      <c r="O113" s="243"/>
      <c r="P113" s="243"/>
      <c r="Q113" s="243"/>
      <c r="R113" s="243"/>
      <c r="S113" s="243"/>
      <c r="T113" s="156"/>
    </row>
    <row r="114" spans="1:20" s="89" customFormat="1" x14ac:dyDescent="0.2">
      <c r="A114" s="421" t="str">
        <f>F_Inputs!B70</f>
        <v>C_PR19FM0607POST_PD020_OUT</v>
      </c>
      <c r="D114" s="194"/>
      <c r="E114" s="97" t="s">
        <v>425</v>
      </c>
      <c r="F114" s="97"/>
      <c r="G114" s="97" t="s">
        <v>555</v>
      </c>
      <c r="H114" s="97"/>
      <c r="J114" s="195"/>
      <c r="K114" s="195"/>
      <c r="L114" s="195"/>
      <c r="M114" s="195"/>
      <c r="N114" s="195"/>
      <c r="O114" s="192">
        <f xml:space="preserve"> F_Inputs!I70</f>
        <v>0</v>
      </c>
      <c r="P114" s="192">
        <f xml:space="preserve"> F_Inputs!J70</f>
        <v>0</v>
      </c>
      <c r="Q114" s="192">
        <f xml:space="preserve"> F_Inputs!K70</f>
        <v>0</v>
      </c>
      <c r="R114" s="192">
        <f xml:space="preserve"> F_Inputs!L70</f>
        <v>0</v>
      </c>
      <c r="S114" s="192">
        <f xml:space="preserve"> F_Inputs!M70</f>
        <v>0</v>
      </c>
      <c r="T114" s="195"/>
    </row>
    <row r="115" spans="1:20" s="183" customFormat="1" x14ac:dyDescent="0.2">
      <c r="A115" s="263"/>
      <c r="B115" s="184"/>
      <c r="C115" s="184"/>
      <c r="D115" s="189"/>
      <c r="E115" s="184"/>
      <c r="F115" s="184"/>
      <c r="G115" s="184"/>
      <c r="H115" s="184"/>
      <c r="I115" s="184"/>
      <c r="J115" s="184"/>
      <c r="K115" s="184"/>
      <c r="L115" s="184"/>
      <c r="M115" s="184"/>
      <c r="N115" s="157"/>
      <c r="O115" s="242"/>
      <c r="P115" s="242"/>
      <c r="Q115" s="242"/>
      <c r="R115" s="242"/>
      <c r="S115" s="242"/>
      <c r="T115" s="184"/>
    </row>
    <row r="116" spans="1:20" s="183" customFormat="1" x14ac:dyDescent="0.2">
      <c r="A116" s="263"/>
      <c r="B116" s="184"/>
      <c r="C116" s="184"/>
      <c r="D116" s="189" t="s">
        <v>126</v>
      </c>
      <c r="E116" s="184"/>
      <c r="F116" s="184"/>
      <c r="G116" s="184"/>
      <c r="H116" s="184"/>
      <c r="I116" s="184"/>
      <c r="J116" s="184"/>
      <c r="K116" s="184"/>
      <c r="L116" s="184"/>
      <c r="M116" s="184"/>
      <c r="N116" s="157"/>
      <c r="O116" s="242"/>
      <c r="P116" s="242"/>
      <c r="Q116" s="242"/>
      <c r="R116" s="242"/>
      <c r="S116" s="242"/>
      <c r="T116" s="184"/>
    </row>
    <row r="117" spans="1:20" s="183" customFormat="1" x14ac:dyDescent="0.2">
      <c r="A117" s="263" t="str">
        <f>F_Inputs!B73</f>
        <v>C_PR19FM0767POST_PD020_OUT</v>
      </c>
      <c r="B117" s="184"/>
      <c r="C117" s="184"/>
      <c r="D117" s="189"/>
      <c r="E117" s="157" t="s">
        <v>427</v>
      </c>
      <c r="F117" s="157"/>
      <c r="G117" s="157" t="str">
        <f>F15</f>
        <v>£m (2017-18 FYA CPIH prices)</v>
      </c>
      <c r="H117" s="157"/>
      <c r="I117" s="184"/>
      <c r="J117" s="156"/>
      <c r="K117" s="156"/>
      <c r="L117" s="156"/>
      <c r="M117" s="156"/>
      <c r="N117" s="156"/>
      <c r="O117" s="243"/>
      <c r="P117" s="267">
        <f xml:space="preserve"> F_Inputs!J73</f>
        <v>0</v>
      </c>
      <c r="Q117" s="267">
        <f xml:space="preserve"> F_Inputs!K73</f>
        <v>0</v>
      </c>
      <c r="R117" s="267">
        <f xml:space="preserve"> F_Inputs!L73</f>
        <v>0</v>
      </c>
      <c r="S117" s="267">
        <f xml:space="preserve"> F_Inputs!M73</f>
        <v>0</v>
      </c>
      <c r="T117" s="156"/>
    </row>
    <row r="118" spans="1:20" s="183" customFormat="1" x14ac:dyDescent="0.2">
      <c r="A118" s="263"/>
      <c r="B118" s="184"/>
      <c r="C118" s="184"/>
      <c r="D118" s="189"/>
      <c r="E118" s="184"/>
      <c r="F118" s="184"/>
      <c r="G118" s="184"/>
      <c r="H118" s="184"/>
      <c r="I118" s="184"/>
      <c r="J118" s="184"/>
      <c r="K118" s="184"/>
      <c r="L118" s="184"/>
      <c r="M118" s="184"/>
      <c r="N118" s="157"/>
      <c r="O118" s="410"/>
      <c r="P118" s="410"/>
      <c r="Q118" s="410"/>
      <c r="R118" s="410"/>
      <c r="S118" s="410"/>
      <c r="T118" s="184"/>
    </row>
    <row r="119" spans="1:20" s="183" customFormat="1" x14ac:dyDescent="0.2">
      <c r="A119" s="263"/>
      <c r="B119" s="184"/>
      <c r="C119" s="184"/>
      <c r="D119" s="189" t="s">
        <v>122</v>
      </c>
      <c r="E119" s="184"/>
      <c r="F119" s="184"/>
      <c r="G119" s="184"/>
      <c r="H119" s="184"/>
      <c r="I119" s="184"/>
      <c r="J119" s="184"/>
      <c r="K119" s="184"/>
      <c r="L119" s="184"/>
      <c r="M119" s="184"/>
      <c r="N119" s="157"/>
      <c r="O119" s="242"/>
      <c r="P119" s="242"/>
      <c r="Q119" s="242"/>
      <c r="R119" s="242"/>
      <c r="S119" s="242"/>
      <c r="T119" s="184"/>
    </row>
    <row r="120" spans="1:20" s="183" customFormat="1" x14ac:dyDescent="0.2">
      <c r="A120" s="263" t="str">
        <f>F_Inputs!B75</f>
        <v>C_PR19FM1922POST_PD020_OUT</v>
      </c>
      <c r="B120" s="184"/>
      <c r="C120" s="184"/>
      <c r="D120" s="189"/>
      <c r="E120" s="157" t="s">
        <v>429</v>
      </c>
      <c r="F120" s="157"/>
      <c r="G120" s="157" t="s">
        <v>571</v>
      </c>
      <c r="H120" s="157"/>
      <c r="I120" s="184"/>
      <c r="J120" s="156"/>
      <c r="K120" s="156"/>
      <c r="L120" s="156"/>
      <c r="M120" s="156"/>
      <c r="N120" s="156"/>
      <c r="O120" s="243"/>
      <c r="P120" s="267">
        <f xml:space="preserve"> F_Inputs!J75</f>
        <v>0</v>
      </c>
      <c r="Q120" s="267">
        <f xml:space="preserve"> F_Inputs!K75</f>
        <v>0</v>
      </c>
      <c r="R120" s="267">
        <f xml:space="preserve"> F_Inputs!L75</f>
        <v>0</v>
      </c>
      <c r="S120" s="267">
        <f xml:space="preserve"> F_Inputs!M75</f>
        <v>0</v>
      </c>
      <c r="T120" s="156"/>
    </row>
    <row r="121" spans="1:20" s="183" customFormat="1" x14ac:dyDescent="0.2">
      <c r="A121" s="263"/>
      <c r="B121" s="184"/>
      <c r="C121" s="184"/>
      <c r="D121" s="189"/>
      <c r="E121" s="184"/>
      <c r="F121" s="184"/>
      <c r="G121" s="184"/>
      <c r="H121" s="184"/>
      <c r="I121" s="184"/>
      <c r="J121" s="184"/>
      <c r="K121" s="184"/>
      <c r="L121" s="184"/>
      <c r="M121" s="184"/>
      <c r="N121" s="184"/>
      <c r="O121" s="184"/>
      <c r="P121" s="184"/>
      <c r="Q121" s="184"/>
      <c r="R121" s="184"/>
      <c r="S121" s="184"/>
      <c r="T121" s="184"/>
    </row>
    <row r="122" spans="1:20" s="183" customFormat="1" x14ac:dyDescent="0.2">
      <c r="A122" s="263"/>
      <c r="B122" s="184"/>
      <c r="C122" s="184"/>
      <c r="D122" s="158" t="s">
        <v>124</v>
      </c>
      <c r="E122" s="184"/>
      <c r="F122" s="184"/>
      <c r="G122" s="184"/>
      <c r="H122" s="184"/>
      <c r="I122" s="184"/>
      <c r="J122" s="184"/>
      <c r="K122" s="184"/>
      <c r="L122" s="184"/>
      <c r="M122" s="184"/>
      <c r="N122" s="184"/>
      <c r="O122" s="184"/>
      <c r="P122" s="184"/>
      <c r="Q122" s="184"/>
      <c r="R122" s="184"/>
      <c r="S122" s="184"/>
      <c r="T122" s="184"/>
    </row>
    <row r="123" spans="1:20" s="183" customFormat="1" x14ac:dyDescent="0.2">
      <c r="A123" s="263" t="str">
        <f>F_Inputs!B76</f>
        <v>PR19FM2410POST</v>
      </c>
      <c r="B123" s="184"/>
      <c r="C123" s="184"/>
      <c r="D123" s="189"/>
      <c r="E123" s="184" t="s">
        <v>431</v>
      </c>
      <c r="F123" s="184"/>
      <c r="G123" s="184" t="s">
        <v>572</v>
      </c>
      <c r="H123" s="184"/>
      <c r="I123" s="184"/>
      <c r="J123" s="156"/>
      <c r="K123" s="156"/>
      <c r="L123" s="156"/>
      <c r="M123" s="156"/>
      <c r="N123" s="156"/>
      <c r="O123" s="156"/>
      <c r="P123" s="156">
        <f xml:space="preserve"> F_Inputs!J76</f>
        <v>0</v>
      </c>
      <c r="Q123" s="164">
        <f xml:space="preserve"> F_Inputs!K76</f>
        <v>0</v>
      </c>
      <c r="R123" s="164">
        <f xml:space="preserve"> F_Inputs!L76</f>
        <v>0</v>
      </c>
      <c r="S123" s="164">
        <f xml:space="preserve"> F_Inputs!M76</f>
        <v>0</v>
      </c>
      <c r="T123" s="156"/>
    </row>
    <row r="124" spans="1:20" s="183" customFormat="1" x14ac:dyDescent="0.2">
      <c r="A124" s="263" t="str">
        <f>F_Inputs!B77</f>
        <v>PR19FM2411POST</v>
      </c>
      <c r="B124" s="184"/>
      <c r="C124" s="184"/>
      <c r="D124" s="189"/>
      <c r="E124" s="184" t="s">
        <v>433</v>
      </c>
      <c r="F124" s="157"/>
      <c r="G124" s="184" t="s">
        <v>572</v>
      </c>
      <c r="H124" s="157"/>
      <c r="I124" s="184"/>
      <c r="J124" s="156"/>
      <c r="K124" s="156"/>
      <c r="L124" s="156"/>
      <c r="M124" s="156"/>
      <c r="N124" s="156"/>
      <c r="O124" s="156"/>
      <c r="P124" s="156">
        <f xml:space="preserve"> F_Inputs!J77</f>
        <v>0</v>
      </c>
      <c r="Q124" s="164">
        <f xml:space="preserve"> F_Inputs!K77</f>
        <v>0</v>
      </c>
      <c r="R124" s="164">
        <f xml:space="preserve"> F_Inputs!L77</f>
        <v>0</v>
      </c>
      <c r="S124" s="164">
        <f xml:space="preserve"> F_Inputs!M77</f>
        <v>0</v>
      </c>
      <c r="T124" s="156"/>
    </row>
    <row r="125" spans="1:20" s="183" customFormat="1" x14ac:dyDescent="0.2">
      <c r="A125" s="263" t="str">
        <f>F_Inputs!B78</f>
        <v>PR19FM2412POST</v>
      </c>
      <c r="B125" s="184"/>
      <c r="C125" s="184"/>
      <c r="D125" s="189"/>
      <c r="E125" s="184" t="s">
        <v>435</v>
      </c>
      <c r="F125" s="157"/>
      <c r="G125" s="184" t="s">
        <v>572</v>
      </c>
      <c r="H125" s="184"/>
      <c r="I125" s="184"/>
      <c r="J125" s="156"/>
      <c r="K125" s="156"/>
      <c r="L125" s="156"/>
      <c r="M125" s="156"/>
      <c r="N125" s="156"/>
      <c r="O125" s="156"/>
      <c r="P125" s="156">
        <f xml:space="preserve"> F_Inputs!J78</f>
        <v>0</v>
      </c>
      <c r="Q125" s="164">
        <f xml:space="preserve"> F_Inputs!K78</f>
        <v>0</v>
      </c>
      <c r="R125" s="164">
        <f xml:space="preserve"> F_Inputs!L78</f>
        <v>0</v>
      </c>
      <c r="S125" s="164">
        <f xml:space="preserve"> F_Inputs!M78</f>
        <v>0</v>
      </c>
      <c r="T125" s="156"/>
    </row>
    <row r="126" spans="1:20" s="183" customFormat="1" x14ac:dyDescent="0.2">
      <c r="A126" s="263" t="str">
        <f>F_Inputs!B79</f>
        <v>PR19FM2413POST</v>
      </c>
      <c r="B126" s="184"/>
      <c r="C126" s="184"/>
      <c r="D126" s="189"/>
      <c r="E126" s="184" t="s">
        <v>437</v>
      </c>
      <c r="F126" s="157"/>
      <c r="G126" s="184" t="s">
        <v>572</v>
      </c>
      <c r="H126" s="157"/>
      <c r="I126" s="184"/>
      <c r="J126" s="156"/>
      <c r="K126" s="156"/>
      <c r="L126" s="156"/>
      <c r="M126" s="156"/>
      <c r="N126" s="156"/>
      <c r="O126" s="156"/>
      <c r="P126" s="156">
        <f xml:space="preserve"> F_Inputs!J79</f>
        <v>0</v>
      </c>
      <c r="Q126" s="164">
        <f xml:space="preserve"> F_Inputs!K79</f>
        <v>0</v>
      </c>
      <c r="R126" s="164">
        <f xml:space="preserve"> F_Inputs!L79</f>
        <v>0</v>
      </c>
      <c r="S126" s="164">
        <f xml:space="preserve"> F_Inputs!M79</f>
        <v>0</v>
      </c>
      <c r="T126" s="156"/>
    </row>
    <row r="127" spans="1:20" s="183" customFormat="1" x14ac:dyDescent="0.2">
      <c r="A127" s="263" t="str">
        <f>F_Inputs!B80</f>
        <v>PR19FM2414POST</v>
      </c>
      <c r="B127" s="184"/>
      <c r="C127" s="184"/>
      <c r="D127" s="189"/>
      <c r="E127" s="184" t="s">
        <v>439</v>
      </c>
      <c r="F127" s="157"/>
      <c r="G127" s="184" t="s">
        <v>572</v>
      </c>
      <c r="H127" s="184"/>
      <c r="I127" s="184"/>
      <c r="J127" s="156"/>
      <c r="K127" s="156"/>
      <c r="L127" s="156"/>
      <c r="M127" s="156"/>
      <c r="N127" s="156"/>
      <c r="O127" s="156"/>
      <c r="P127" s="156">
        <f xml:space="preserve"> F_Inputs!J80</f>
        <v>0</v>
      </c>
      <c r="Q127" s="164">
        <f xml:space="preserve"> F_Inputs!K80</f>
        <v>0</v>
      </c>
      <c r="R127" s="164">
        <f xml:space="preserve"> F_Inputs!L80</f>
        <v>0</v>
      </c>
      <c r="S127" s="164">
        <f xml:space="preserve"> F_Inputs!M80</f>
        <v>0</v>
      </c>
      <c r="T127" s="156"/>
    </row>
    <row r="128" spans="1:20" s="183" customFormat="1" x14ac:dyDescent="0.2">
      <c r="A128" s="263" t="str">
        <f>F_Inputs!B81</f>
        <v>PR19FM2415POST</v>
      </c>
      <c r="B128" s="184"/>
      <c r="C128" s="184"/>
      <c r="D128" s="189"/>
      <c r="E128" s="184" t="s">
        <v>441</v>
      </c>
      <c r="F128" s="157"/>
      <c r="G128" s="184" t="s">
        <v>572</v>
      </c>
      <c r="H128" s="157"/>
      <c r="I128" s="184"/>
      <c r="J128" s="156"/>
      <c r="K128" s="156"/>
      <c r="L128" s="156"/>
      <c r="M128" s="156"/>
      <c r="N128" s="156"/>
      <c r="O128" s="156"/>
      <c r="P128" s="156">
        <f xml:space="preserve"> F_Inputs!J81</f>
        <v>0</v>
      </c>
      <c r="Q128" s="164">
        <f xml:space="preserve"> F_Inputs!K81</f>
        <v>0</v>
      </c>
      <c r="R128" s="164">
        <f xml:space="preserve"> F_Inputs!L81</f>
        <v>0</v>
      </c>
      <c r="S128" s="164">
        <f xml:space="preserve"> F_Inputs!M81</f>
        <v>0</v>
      </c>
      <c r="T128" s="156"/>
    </row>
    <row r="129" spans="1:20" s="183" customFormat="1" x14ac:dyDescent="0.2">
      <c r="A129" s="263"/>
      <c r="B129" s="184"/>
      <c r="C129" s="184"/>
      <c r="D129" s="189"/>
      <c r="E129" s="184"/>
      <c r="F129" s="157"/>
      <c r="G129" s="184"/>
      <c r="H129" s="157"/>
      <c r="I129" s="184"/>
      <c r="J129" s="157"/>
      <c r="K129" s="157"/>
      <c r="L129" s="157"/>
      <c r="M129" s="157"/>
      <c r="N129" s="157"/>
      <c r="O129" s="157"/>
      <c r="P129" s="157"/>
      <c r="Q129" s="184"/>
      <c r="R129" s="184"/>
      <c r="S129" s="184"/>
      <c r="T129" s="157"/>
    </row>
    <row r="130" spans="1:20" s="183" customFormat="1" x14ac:dyDescent="0.2">
      <c r="A130" s="263" t="str">
        <f>F_Inputs!B82</f>
        <v>R4D01D03W</v>
      </c>
      <c r="B130" s="184"/>
      <c r="C130" s="184"/>
      <c r="D130" s="189"/>
      <c r="E130" s="184" t="s">
        <v>443</v>
      </c>
      <c r="F130" s="157"/>
      <c r="G130" s="184" t="s">
        <v>555</v>
      </c>
      <c r="H130" s="157"/>
      <c r="I130" s="184"/>
      <c r="J130" s="156"/>
      <c r="K130" s="156"/>
      <c r="L130" s="156"/>
      <c r="M130" s="156"/>
      <c r="N130" s="156"/>
      <c r="O130" s="156"/>
      <c r="P130" s="156">
        <f xml:space="preserve"> F_Inputs!J82</f>
        <v>0</v>
      </c>
      <c r="Q130" s="401">
        <f xml:space="preserve"> F_Inputs!K82</f>
        <v>0</v>
      </c>
      <c r="R130" s="401">
        <f xml:space="preserve"> F_Inputs!L82</f>
        <v>0</v>
      </c>
      <c r="S130" s="401">
        <f xml:space="preserve"> F_Inputs!M82</f>
        <v>0</v>
      </c>
      <c r="T130" s="156"/>
    </row>
    <row r="131" spans="1:20" s="183" customFormat="1" x14ac:dyDescent="0.2">
      <c r="A131" s="263" t="str">
        <f>F_Inputs!B83</f>
        <v>R4D02D03W</v>
      </c>
      <c r="B131" s="184"/>
      <c r="C131" s="184"/>
      <c r="D131" s="189"/>
      <c r="E131" s="184" t="s">
        <v>445</v>
      </c>
      <c r="F131" s="157"/>
      <c r="G131" s="184" t="s">
        <v>555</v>
      </c>
      <c r="H131" s="157"/>
      <c r="I131" s="184"/>
      <c r="J131" s="156"/>
      <c r="K131" s="156"/>
      <c r="L131" s="156"/>
      <c r="M131" s="156"/>
      <c r="N131" s="156"/>
      <c r="O131" s="156"/>
      <c r="P131" s="156">
        <f xml:space="preserve"> F_Inputs!J83</f>
        <v>0</v>
      </c>
      <c r="Q131" s="401">
        <f xml:space="preserve"> F_Inputs!K83</f>
        <v>0</v>
      </c>
      <c r="R131" s="401">
        <f xml:space="preserve"> F_Inputs!L83</f>
        <v>0</v>
      </c>
      <c r="S131" s="401">
        <f xml:space="preserve"> F_Inputs!M83</f>
        <v>0</v>
      </c>
      <c r="T131" s="156"/>
    </row>
    <row r="132" spans="1:20" s="183" customFormat="1" x14ac:dyDescent="0.2">
      <c r="A132" s="263" t="str">
        <f>F_Inputs!B84</f>
        <v>R4D03D03W</v>
      </c>
      <c r="B132" s="184"/>
      <c r="C132" s="184"/>
      <c r="D132" s="189"/>
      <c r="E132" s="184" t="s">
        <v>447</v>
      </c>
      <c r="F132" s="157"/>
      <c r="G132" s="184" t="s">
        <v>555</v>
      </c>
      <c r="H132" s="157"/>
      <c r="I132" s="184"/>
      <c r="J132" s="156"/>
      <c r="K132" s="156"/>
      <c r="L132" s="156"/>
      <c r="M132" s="156"/>
      <c r="N132" s="156"/>
      <c r="O132" s="156"/>
      <c r="P132" s="156">
        <f xml:space="preserve"> F_Inputs!J84</f>
        <v>0</v>
      </c>
      <c r="Q132" s="401">
        <f xml:space="preserve"> F_Inputs!K84</f>
        <v>0</v>
      </c>
      <c r="R132" s="401">
        <f xml:space="preserve"> F_Inputs!L84</f>
        <v>0</v>
      </c>
      <c r="S132" s="401">
        <f xml:space="preserve"> F_Inputs!M84</f>
        <v>0</v>
      </c>
      <c r="T132" s="156"/>
    </row>
    <row r="133" spans="1:20" s="183" customFormat="1" x14ac:dyDescent="0.2">
      <c r="A133" s="263" t="str">
        <f>F_Inputs!B85</f>
        <v>R4D04D03W</v>
      </c>
      <c r="B133" s="184"/>
      <c r="C133" s="184"/>
      <c r="D133" s="189"/>
      <c r="E133" s="184" t="s">
        <v>449</v>
      </c>
      <c r="F133" s="157"/>
      <c r="G133" s="184" t="s">
        <v>555</v>
      </c>
      <c r="H133" s="157"/>
      <c r="I133" s="184"/>
      <c r="J133" s="156"/>
      <c r="K133" s="156"/>
      <c r="L133" s="156"/>
      <c r="M133" s="156"/>
      <c r="N133" s="156"/>
      <c r="O133" s="156"/>
      <c r="P133" s="156">
        <f xml:space="preserve"> F_Inputs!J85</f>
        <v>0</v>
      </c>
      <c r="Q133" s="401">
        <f xml:space="preserve"> F_Inputs!K85</f>
        <v>0</v>
      </c>
      <c r="R133" s="401">
        <f xml:space="preserve"> F_Inputs!L85</f>
        <v>0</v>
      </c>
      <c r="S133" s="401">
        <f xml:space="preserve"> F_Inputs!M85</f>
        <v>0</v>
      </c>
      <c r="T133" s="156"/>
    </row>
    <row r="134" spans="1:20" s="183" customFormat="1" x14ac:dyDescent="0.2">
      <c r="A134" s="263" t="str">
        <f>F_Inputs!B86</f>
        <v>R4D05D03W</v>
      </c>
      <c r="B134" s="184"/>
      <c r="C134" s="184"/>
      <c r="D134" s="189"/>
      <c r="E134" s="184" t="s">
        <v>451</v>
      </c>
      <c r="F134" s="157"/>
      <c r="G134" s="184" t="s">
        <v>555</v>
      </c>
      <c r="H134" s="157"/>
      <c r="I134" s="184"/>
      <c r="J134" s="156"/>
      <c r="K134" s="156"/>
      <c r="L134" s="156"/>
      <c r="M134" s="156"/>
      <c r="N134" s="156"/>
      <c r="O134" s="156"/>
      <c r="P134" s="156">
        <f xml:space="preserve"> F_Inputs!J86</f>
        <v>0</v>
      </c>
      <c r="Q134" s="401">
        <f xml:space="preserve"> F_Inputs!K86</f>
        <v>0</v>
      </c>
      <c r="R134" s="401">
        <f xml:space="preserve"> F_Inputs!L86</f>
        <v>0</v>
      </c>
      <c r="S134" s="401">
        <f xml:space="preserve"> F_Inputs!M86</f>
        <v>0</v>
      </c>
      <c r="T134" s="156"/>
    </row>
    <row r="135" spans="1:20" s="183" customFormat="1" x14ac:dyDescent="0.2">
      <c r="A135" s="263" t="str">
        <f>F_Inputs!B87</f>
        <v>R4D06D03W</v>
      </c>
      <c r="B135" s="184"/>
      <c r="C135" s="184"/>
      <c r="D135" s="189"/>
      <c r="E135" s="184" t="s">
        <v>453</v>
      </c>
      <c r="F135" s="157"/>
      <c r="G135" s="184" t="s">
        <v>555</v>
      </c>
      <c r="H135" s="157"/>
      <c r="I135" s="184"/>
      <c r="J135" s="156"/>
      <c r="K135" s="156"/>
      <c r="L135" s="156"/>
      <c r="M135" s="156"/>
      <c r="N135" s="156"/>
      <c r="O135" s="156"/>
      <c r="P135" s="156">
        <f xml:space="preserve"> F_Inputs!J87</f>
        <v>0</v>
      </c>
      <c r="Q135" s="401">
        <f xml:space="preserve"> F_Inputs!K87</f>
        <v>0</v>
      </c>
      <c r="R135" s="401">
        <f xml:space="preserve"> F_Inputs!L87</f>
        <v>0</v>
      </c>
      <c r="S135" s="401">
        <f xml:space="preserve"> F_Inputs!M87</f>
        <v>0</v>
      </c>
      <c r="T135" s="156"/>
    </row>
    <row r="136" spans="1:20" s="183" customFormat="1" x14ac:dyDescent="0.2">
      <c r="A136" s="263"/>
      <c r="B136" s="184"/>
      <c r="C136" s="184"/>
      <c r="D136" s="189"/>
      <c r="E136" s="184"/>
      <c r="F136" s="157"/>
      <c r="G136" s="157"/>
      <c r="H136" s="157"/>
      <c r="I136" s="184"/>
      <c r="J136" s="157"/>
      <c r="K136" s="157"/>
      <c r="L136" s="157"/>
      <c r="M136" s="157"/>
      <c r="N136" s="157"/>
      <c r="O136" s="157"/>
      <c r="P136" s="157"/>
      <c r="Q136" s="184"/>
      <c r="R136" s="184"/>
      <c r="S136" s="184"/>
      <c r="T136" s="157"/>
    </row>
    <row r="137" spans="1:20" s="89" customFormat="1" x14ac:dyDescent="0.2">
      <c r="A137" s="421" t="str">
        <f>F_Inputs!B88</f>
        <v>PR19FM2710</v>
      </c>
      <c r="D137" s="194"/>
      <c r="E137" s="89" t="s">
        <v>455</v>
      </c>
      <c r="F137" s="97"/>
      <c r="G137" s="97" t="s">
        <v>554</v>
      </c>
      <c r="H137" s="97"/>
      <c r="J137" s="195"/>
      <c r="K137" s="195"/>
      <c r="L137" s="195"/>
      <c r="M137" s="195"/>
      <c r="N137" s="195"/>
      <c r="O137" s="195"/>
      <c r="P137" s="195">
        <f xml:space="preserve"> F_Inputs!J88</f>
        <v>0</v>
      </c>
      <c r="Q137" s="76">
        <f xml:space="preserve"> F_Inputs!K88</f>
        <v>0</v>
      </c>
      <c r="R137" s="76">
        <f xml:space="preserve"> F_Inputs!L88</f>
        <v>0</v>
      </c>
      <c r="S137" s="76">
        <f xml:space="preserve"> F_Inputs!M88</f>
        <v>0</v>
      </c>
      <c r="T137" s="195"/>
    </row>
    <row r="138" spans="1:20" s="89" customFormat="1" x14ac:dyDescent="0.2">
      <c r="A138" s="421" t="str">
        <f>F_Inputs!B89</f>
        <v>PR19FM2711</v>
      </c>
      <c r="D138" s="194"/>
      <c r="E138" s="89" t="s">
        <v>457</v>
      </c>
      <c r="F138" s="97"/>
      <c r="G138" s="97" t="s">
        <v>554</v>
      </c>
      <c r="H138" s="97"/>
      <c r="J138" s="195"/>
      <c r="K138" s="195"/>
      <c r="L138" s="195"/>
      <c r="M138" s="195"/>
      <c r="N138" s="195"/>
      <c r="O138" s="195"/>
      <c r="P138" s="195">
        <f xml:space="preserve"> F_Inputs!J89</f>
        <v>0</v>
      </c>
      <c r="Q138" s="76">
        <f xml:space="preserve"> F_Inputs!K89</f>
        <v>0</v>
      </c>
      <c r="R138" s="76">
        <f xml:space="preserve"> F_Inputs!L89</f>
        <v>0</v>
      </c>
      <c r="S138" s="76">
        <f xml:space="preserve"> F_Inputs!M89</f>
        <v>0</v>
      </c>
      <c r="T138" s="195"/>
    </row>
    <row r="139" spans="1:20" s="89" customFormat="1" x14ac:dyDescent="0.2">
      <c r="A139" s="421" t="str">
        <f>F_Inputs!B90</f>
        <v>PR19FM2712</v>
      </c>
      <c r="D139" s="194"/>
      <c r="E139" s="89" t="s">
        <v>459</v>
      </c>
      <c r="F139" s="97"/>
      <c r="G139" s="97" t="s">
        <v>554</v>
      </c>
      <c r="H139" s="97"/>
      <c r="J139" s="195"/>
      <c r="K139" s="195"/>
      <c r="L139" s="195"/>
      <c r="M139" s="195"/>
      <c r="N139" s="195"/>
      <c r="O139" s="195"/>
      <c r="P139" s="195">
        <f xml:space="preserve"> F_Inputs!J90</f>
        <v>0</v>
      </c>
      <c r="Q139" s="76">
        <f xml:space="preserve"> F_Inputs!K90</f>
        <v>0</v>
      </c>
      <c r="R139" s="76">
        <f xml:space="preserve"> F_Inputs!L90</f>
        <v>0</v>
      </c>
      <c r="S139" s="76">
        <f xml:space="preserve"> F_Inputs!M90</f>
        <v>0</v>
      </c>
      <c r="T139" s="195"/>
    </row>
    <row r="140" spans="1:20" s="89" customFormat="1" x14ac:dyDescent="0.2">
      <c r="A140" s="421" t="str">
        <f>F_Inputs!B91</f>
        <v>PR19FM2713</v>
      </c>
      <c r="D140" s="194"/>
      <c r="E140" s="89" t="s">
        <v>461</v>
      </c>
      <c r="F140" s="97"/>
      <c r="G140" s="97" t="s">
        <v>554</v>
      </c>
      <c r="H140" s="97"/>
      <c r="J140" s="195"/>
      <c r="K140" s="195"/>
      <c r="L140" s="195"/>
      <c r="M140" s="195"/>
      <c r="N140" s="195"/>
      <c r="O140" s="195"/>
      <c r="P140" s="195">
        <f xml:space="preserve"> F_Inputs!J91</f>
        <v>0</v>
      </c>
      <c r="Q140" s="76">
        <f xml:space="preserve"> F_Inputs!K91</f>
        <v>0</v>
      </c>
      <c r="R140" s="76">
        <f xml:space="preserve"> F_Inputs!L91</f>
        <v>0</v>
      </c>
      <c r="S140" s="76">
        <f xml:space="preserve"> F_Inputs!M91</f>
        <v>0</v>
      </c>
      <c r="T140" s="195"/>
    </row>
    <row r="141" spans="1:20" s="89" customFormat="1" x14ac:dyDescent="0.2">
      <c r="A141" s="421" t="str">
        <f>F_Inputs!B92</f>
        <v>PR19FM2714</v>
      </c>
      <c r="D141" s="194"/>
      <c r="E141" s="89" t="s">
        <v>463</v>
      </c>
      <c r="F141" s="97"/>
      <c r="G141" s="97" t="s">
        <v>554</v>
      </c>
      <c r="H141" s="97"/>
      <c r="J141" s="195"/>
      <c r="K141" s="195"/>
      <c r="L141" s="195"/>
      <c r="M141" s="195"/>
      <c r="N141" s="195"/>
      <c r="O141" s="195"/>
      <c r="P141" s="195">
        <f xml:space="preserve"> F_Inputs!J92</f>
        <v>0</v>
      </c>
      <c r="Q141" s="76">
        <f xml:space="preserve"> F_Inputs!K92</f>
        <v>0</v>
      </c>
      <c r="R141" s="76">
        <f xml:space="preserve"> F_Inputs!L92</f>
        <v>0</v>
      </c>
      <c r="S141" s="76">
        <f xml:space="preserve"> F_Inputs!M92</f>
        <v>0</v>
      </c>
      <c r="T141" s="195"/>
    </row>
    <row r="142" spans="1:20" s="89" customFormat="1" x14ac:dyDescent="0.2">
      <c r="A142" s="421" t="str">
        <f>F_Inputs!B93</f>
        <v>PR19FM2715</v>
      </c>
      <c r="D142" s="194"/>
      <c r="E142" s="89" t="s">
        <v>465</v>
      </c>
      <c r="F142" s="97"/>
      <c r="G142" s="97" t="s">
        <v>554</v>
      </c>
      <c r="H142" s="97"/>
      <c r="J142" s="195"/>
      <c r="K142" s="195"/>
      <c r="L142" s="195"/>
      <c r="M142" s="195"/>
      <c r="N142" s="195"/>
      <c r="O142" s="195"/>
      <c r="P142" s="195">
        <f xml:space="preserve"> F_Inputs!J93</f>
        <v>0</v>
      </c>
      <c r="Q142" s="76">
        <f xml:space="preserve"> F_Inputs!K93</f>
        <v>0</v>
      </c>
      <c r="R142" s="76">
        <f xml:space="preserve"> F_Inputs!L93</f>
        <v>0</v>
      </c>
      <c r="S142" s="76">
        <f xml:space="preserve"> F_Inputs!M93</f>
        <v>0</v>
      </c>
      <c r="T142" s="195"/>
    </row>
    <row r="143" spans="1:20" s="183" customFormat="1" x14ac:dyDescent="0.2">
      <c r="A143" s="263"/>
      <c r="B143" s="184"/>
      <c r="C143" s="184"/>
      <c r="D143" s="189"/>
      <c r="E143" s="89" t="s">
        <v>515</v>
      </c>
      <c r="F143" s="97"/>
      <c r="G143" s="97" t="s">
        <v>554</v>
      </c>
      <c r="H143" s="97"/>
      <c r="I143" s="89"/>
      <c r="J143" s="97"/>
      <c r="K143" s="97"/>
      <c r="L143" s="97"/>
      <c r="M143" s="97"/>
      <c r="N143" s="97"/>
      <c r="O143" s="97"/>
      <c r="P143" s="97"/>
      <c r="Q143" s="89"/>
      <c r="R143" s="89"/>
      <c r="S143" s="89"/>
      <c r="T143" s="97"/>
    </row>
    <row r="144" spans="1:20" s="183" customFormat="1" x14ac:dyDescent="0.2">
      <c r="A144" s="263"/>
      <c r="B144" s="184"/>
      <c r="C144" s="184"/>
      <c r="D144" s="189"/>
      <c r="E144" s="184"/>
      <c r="F144" s="184"/>
      <c r="G144" s="184"/>
      <c r="H144" s="184"/>
      <c r="I144" s="184"/>
      <c r="J144" s="184"/>
      <c r="K144" s="184"/>
      <c r="L144" s="184"/>
      <c r="M144" s="184"/>
      <c r="N144" s="184"/>
      <c r="O144" s="184"/>
      <c r="P144" s="184"/>
      <c r="Q144" s="184"/>
      <c r="R144" s="184"/>
      <c r="S144" s="184"/>
      <c r="T144" s="184"/>
    </row>
    <row r="145" spans="1:20" s="183" customFormat="1" x14ac:dyDescent="0.2">
      <c r="A145" s="263"/>
      <c r="B145" s="184"/>
      <c r="C145" s="184"/>
      <c r="D145" s="189" t="s">
        <v>128</v>
      </c>
      <c r="E145" s="184"/>
      <c r="F145" s="184"/>
      <c r="G145" s="184"/>
      <c r="H145" s="184"/>
      <c r="I145" s="184"/>
      <c r="J145" s="184"/>
      <c r="K145" s="184"/>
      <c r="L145" s="184"/>
      <c r="M145" s="184"/>
      <c r="N145" s="184"/>
      <c r="O145" s="184"/>
      <c r="P145" s="184"/>
      <c r="Q145" s="184"/>
      <c r="R145" s="184"/>
      <c r="S145" s="184"/>
      <c r="T145" s="184"/>
    </row>
    <row r="146" spans="1:20" s="183" customFormat="1" x14ac:dyDescent="0.2">
      <c r="A146" s="263"/>
      <c r="B146" s="184"/>
      <c r="C146" s="184"/>
      <c r="D146" s="189"/>
      <c r="E146" s="184" t="s">
        <v>467</v>
      </c>
      <c r="F146" s="184"/>
      <c r="G146" s="184" t="s">
        <v>571</v>
      </c>
      <c r="H146" s="184"/>
      <c r="I146" s="184"/>
      <c r="J146" s="156"/>
      <c r="K146" s="156"/>
      <c r="L146" s="156"/>
      <c r="M146" s="156"/>
      <c r="N146" s="267">
        <f>(F_Inputs!I94*((AVERAGE(F_Inputs!$I$50:$I$61)/AVERAGE(F_Inputs!$F$50:$F$61))))/((F_Inputs!$H$57/F_Inputs!$G$57))</f>
        <v>0</v>
      </c>
      <c r="O146" s="156"/>
      <c r="P146" s="156"/>
      <c r="Q146" s="156"/>
      <c r="R146" s="156"/>
      <c r="S146" s="156"/>
      <c r="T146" s="156"/>
    </row>
    <row r="147" spans="1:20" s="89" customFormat="1" x14ac:dyDescent="0.2">
      <c r="A147" s="421" t="str">
        <f>F_Inputs!B96</f>
        <v>C_PR19FM06012POST_PD020_OUT</v>
      </c>
      <c r="D147" s="194"/>
      <c r="E147" s="97" t="s">
        <v>469</v>
      </c>
      <c r="F147" s="97"/>
      <c r="G147" s="97" t="s">
        <v>555</v>
      </c>
      <c r="H147" s="97"/>
      <c r="J147" s="195"/>
      <c r="K147" s="195"/>
      <c r="L147" s="195"/>
      <c r="M147" s="195"/>
      <c r="N147" s="195"/>
      <c r="O147" s="192">
        <f xml:space="preserve"> F_Inputs!I96</f>
        <v>0</v>
      </c>
      <c r="P147" s="192">
        <f xml:space="preserve"> F_Inputs!J96</f>
        <v>0</v>
      </c>
      <c r="Q147" s="192">
        <f xml:space="preserve"> F_Inputs!K96</f>
        <v>0</v>
      </c>
      <c r="R147" s="192">
        <f xml:space="preserve"> F_Inputs!L96</f>
        <v>0</v>
      </c>
      <c r="S147" s="192">
        <f xml:space="preserve"> F_Inputs!M96</f>
        <v>0</v>
      </c>
      <c r="T147" s="195"/>
    </row>
    <row r="148" spans="1:20" s="183" customFormat="1" x14ac:dyDescent="0.2">
      <c r="A148" s="184"/>
      <c r="B148" s="184"/>
      <c r="C148" s="184"/>
      <c r="D148" s="184"/>
      <c r="E148" s="184"/>
      <c r="F148" s="184"/>
      <c r="G148" s="184"/>
      <c r="H148" s="184"/>
      <c r="I148" s="184"/>
      <c r="J148" s="184"/>
      <c r="K148" s="184"/>
      <c r="L148" s="184"/>
      <c r="M148" s="184"/>
      <c r="N148" s="184"/>
      <c r="O148" s="184"/>
      <c r="P148" s="184"/>
      <c r="Q148" s="184"/>
      <c r="R148" s="184"/>
      <c r="S148" s="184"/>
      <c r="T148" s="184"/>
    </row>
    <row r="149" spans="1:20" s="213" customFormat="1" ht="13.5" x14ac:dyDescent="0.25">
      <c r="A149" s="213" t="s">
        <v>104</v>
      </c>
    </row>
    <row r="150" spans="1:20" s="183" customFormat="1" x14ac:dyDescent="0.2">
      <c r="A150" s="184"/>
      <c r="B150" s="184"/>
      <c r="C150" s="184"/>
      <c r="D150" s="184"/>
      <c r="E150" s="184"/>
      <c r="F150" s="184"/>
      <c r="G150" s="184"/>
      <c r="H150" s="184"/>
      <c r="I150" s="184"/>
      <c r="J150" s="184"/>
      <c r="K150" s="184"/>
      <c r="L150" s="184"/>
      <c r="M150" s="184"/>
      <c r="N150" s="184"/>
      <c r="O150" s="184"/>
      <c r="P150" s="184"/>
      <c r="Q150" s="184"/>
      <c r="R150" s="184"/>
      <c r="S150" s="184"/>
      <c r="T150" s="184"/>
    </row>
    <row r="151" spans="1:20" s="183" customFormat="1" x14ac:dyDescent="0.2">
      <c r="A151" s="184"/>
      <c r="B151" s="184"/>
      <c r="C151" s="184"/>
      <c r="D151" s="184"/>
      <c r="E151" s="157" t="s">
        <v>573</v>
      </c>
      <c r="F151" s="275">
        <v>42095</v>
      </c>
      <c r="G151" s="157" t="s">
        <v>574</v>
      </c>
      <c r="H151" s="184"/>
      <c r="I151" s="184"/>
      <c r="J151" s="184"/>
      <c r="K151" s="184"/>
      <c r="L151" s="184"/>
      <c r="M151" s="184"/>
      <c r="N151" s="184"/>
      <c r="O151" s="184"/>
      <c r="P151" s="184"/>
      <c r="Q151" s="184"/>
      <c r="R151" s="184"/>
      <c r="S151" s="184"/>
      <c r="T151" s="184"/>
    </row>
    <row r="152" spans="1:20" s="183" customFormat="1" x14ac:dyDescent="0.2">
      <c r="A152" s="184"/>
      <c r="B152" s="184"/>
      <c r="C152" s="184"/>
      <c r="D152" s="184"/>
      <c r="E152" s="157"/>
      <c r="F152" s="157"/>
      <c r="G152" s="157"/>
      <c r="H152" s="184"/>
      <c r="I152" s="184"/>
      <c r="J152" s="184"/>
      <c r="K152" s="184"/>
      <c r="L152" s="184"/>
      <c r="M152" s="184"/>
      <c r="N152" s="184"/>
      <c r="O152" s="184"/>
      <c r="P152" s="184"/>
      <c r="Q152" s="184"/>
      <c r="R152" s="184"/>
      <c r="S152" s="184"/>
      <c r="T152" s="184"/>
    </row>
    <row r="153" spans="1:20" s="183" customFormat="1" x14ac:dyDescent="0.2">
      <c r="A153" s="184"/>
      <c r="B153" s="184"/>
      <c r="C153" s="184"/>
      <c r="D153" s="184"/>
      <c r="E153" s="157" t="s">
        <v>575</v>
      </c>
      <c r="F153" s="275">
        <v>43921</v>
      </c>
      <c r="G153" s="157" t="s">
        <v>574</v>
      </c>
      <c r="H153" s="184"/>
      <c r="I153" s="184"/>
      <c r="J153" s="184"/>
      <c r="K153" s="184"/>
      <c r="L153" s="184"/>
      <c r="M153" s="184"/>
      <c r="N153" s="184"/>
      <c r="O153" s="184"/>
      <c r="P153" s="184"/>
      <c r="Q153" s="184"/>
      <c r="R153" s="184"/>
      <c r="S153" s="184"/>
      <c r="T153" s="184"/>
    </row>
    <row r="154" spans="1:20" s="183" customFormat="1" x14ac:dyDescent="0.2">
      <c r="A154" s="184"/>
      <c r="B154" s="184"/>
      <c r="C154" s="184"/>
      <c r="D154" s="184"/>
      <c r="E154" s="157"/>
      <c r="F154" s="157"/>
      <c r="G154" s="157"/>
      <c r="H154" s="184"/>
      <c r="I154" s="184"/>
      <c r="J154" s="184"/>
      <c r="K154" s="184"/>
      <c r="L154" s="184"/>
      <c r="M154" s="184"/>
      <c r="N154" s="184"/>
      <c r="O154" s="184"/>
      <c r="P154" s="184"/>
      <c r="Q154" s="184"/>
      <c r="R154" s="184"/>
      <c r="S154" s="184"/>
      <c r="T154" s="184"/>
    </row>
    <row r="155" spans="1:20" s="183" customFormat="1" x14ac:dyDescent="0.2">
      <c r="A155" s="184"/>
      <c r="B155" s="184"/>
      <c r="C155" s="184"/>
      <c r="D155" s="184"/>
      <c r="E155" s="157" t="s">
        <v>576</v>
      </c>
      <c r="F155" s="275">
        <v>43921</v>
      </c>
      <c r="G155" s="157" t="s">
        <v>574</v>
      </c>
      <c r="H155" s="184"/>
      <c r="I155" s="184"/>
      <c r="J155" s="184"/>
      <c r="K155" s="184"/>
      <c r="L155" s="184"/>
      <c r="M155" s="184"/>
      <c r="N155" s="184"/>
      <c r="O155" s="184"/>
      <c r="P155" s="184"/>
      <c r="Q155" s="184"/>
      <c r="R155" s="184"/>
      <c r="S155" s="184"/>
      <c r="T155" s="184"/>
    </row>
    <row r="156" spans="1:20" s="183" customFormat="1" ht="14.25" x14ac:dyDescent="0.2">
      <c r="A156" s="184"/>
      <c r="B156" s="184"/>
      <c r="C156" s="184"/>
      <c r="D156" s="184"/>
      <c r="E156" s="157" t="s">
        <v>577</v>
      </c>
      <c r="F156" s="276">
        <v>5</v>
      </c>
      <c r="G156" s="193" t="s">
        <v>578</v>
      </c>
      <c r="H156" s="184"/>
      <c r="I156" s="184"/>
      <c r="J156" s="184"/>
      <c r="K156" s="184"/>
      <c r="L156" s="184"/>
      <c r="M156" s="184"/>
      <c r="N156" s="184"/>
      <c r="O156" s="184"/>
      <c r="P156" s="184"/>
      <c r="Q156" s="184"/>
      <c r="R156" s="184"/>
      <c r="S156" s="184"/>
      <c r="T156" s="184"/>
    </row>
    <row r="157" spans="1:20" s="183" customFormat="1" x14ac:dyDescent="0.2">
      <c r="A157" s="184"/>
      <c r="B157" s="184"/>
      <c r="C157" s="184"/>
      <c r="D157" s="184"/>
      <c r="E157" s="157" t="s">
        <v>579</v>
      </c>
      <c r="F157" s="196">
        <f>DATE(YEAR(F155)+F156,MONTH(F155),DAY(F155))</f>
        <v>45747</v>
      </c>
      <c r="G157" s="157" t="s">
        <v>574</v>
      </c>
      <c r="H157" s="184"/>
      <c r="I157" s="184"/>
      <c r="J157" s="184"/>
      <c r="K157" s="184"/>
      <c r="L157" s="184"/>
      <c r="M157" s="184"/>
      <c r="N157" s="184"/>
      <c r="O157" s="184"/>
      <c r="P157" s="184"/>
      <c r="Q157" s="184"/>
      <c r="R157" s="184"/>
      <c r="S157" s="184"/>
      <c r="T157" s="184"/>
    </row>
    <row r="158" spans="1:20" s="183" customFormat="1" x14ac:dyDescent="0.2">
      <c r="A158" s="184"/>
      <c r="B158" s="184"/>
      <c r="C158" s="184"/>
      <c r="D158" s="184"/>
      <c r="E158" s="157"/>
      <c r="F158" s="157"/>
      <c r="G158" s="157"/>
      <c r="H158" s="184"/>
      <c r="I158" s="184"/>
      <c r="J158" s="184"/>
      <c r="K158" s="184"/>
      <c r="L158" s="184"/>
      <c r="M158" s="184"/>
      <c r="N158" s="184"/>
      <c r="O158" s="184"/>
      <c r="P158" s="184"/>
      <c r="Q158" s="184"/>
      <c r="R158" s="184"/>
      <c r="S158" s="184"/>
      <c r="T158" s="184"/>
    </row>
    <row r="159" spans="1:20" s="183" customFormat="1" x14ac:dyDescent="0.2">
      <c r="A159" s="184"/>
      <c r="B159" s="184"/>
      <c r="C159" s="184"/>
      <c r="D159" s="184"/>
      <c r="E159" s="157" t="s">
        <v>580</v>
      </c>
      <c r="F159" s="275">
        <v>44286</v>
      </c>
      <c r="G159" s="157" t="s">
        <v>574</v>
      </c>
      <c r="H159" s="184"/>
      <c r="I159" s="184"/>
      <c r="J159" s="184"/>
      <c r="K159" s="184"/>
      <c r="L159" s="184"/>
      <c r="M159" s="184"/>
      <c r="N159" s="184"/>
      <c r="O159" s="184"/>
      <c r="P159" s="184"/>
      <c r="Q159" s="184"/>
      <c r="R159" s="184"/>
      <c r="S159" s="184"/>
      <c r="T159" s="184"/>
    </row>
    <row r="160" spans="1:20" s="183" customFormat="1" x14ac:dyDescent="0.2">
      <c r="A160" s="184"/>
      <c r="B160" s="184"/>
      <c r="C160" s="184"/>
      <c r="D160" s="184"/>
      <c r="E160" s="157" t="s">
        <v>581</v>
      </c>
      <c r="F160" s="275">
        <v>45747</v>
      </c>
      <c r="G160" s="157" t="s">
        <v>574</v>
      </c>
      <c r="H160" s="184"/>
      <c r="I160" s="184"/>
      <c r="J160" s="184"/>
      <c r="K160" s="184"/>
      <c r="L160" s="184"/>
      <c r="M160" s="184"/>
      <c r="N160" s="184"/>
      <c r="O160" s="184"/>
      <c r="P160" s="184"/>
      <c r="Q160" s="184"/>
      <c r="R160" s="184"/>
      <c r="S160" s="184"/>
      <c r="T160" s="184"/>
    </row>
    <row r="161" spans="1:20" s="183" customFormat="1" x14ac:dyDescent="0.2">
      <c r="A161" s="184"/>
      <c r="B161" s="184"/>
      <c r="C161" s="184"/>
      <c r="D161" s="184"/>
      <c r="E161" s="157" t="s">
        <v>582</v>
      </c>
      <c r="F161" s="276">
        <v>2016</v>
      </c>
      <c r="G161" s="157" t="s">
        <v>583</v>
      </c>
      <c r="H161" s="184"/>
      <c r="I161" s="184"/>
      <c r="J161" s="184"/>
      <c r="K161" s="184"/>
      <c r="L161" s="184"/>
      <c r="M161" s="184"/>
      <c r="N161" s="184"/>
      <c r="O161" s="184"/>
      <c r="P161" s="184"/>
      <c r="Q161" s="184"/>
      <c r="R161" s="184"/>
      <c r="S161" s="184"/>
      <c r="T161" s="184"/>
    </row>
    <row r="162" spans="1:20" s="183" customFormat="1" x14ac:dyDescent="0.2">
      <c r="A162" s="184"/>
      <c r="B162" s="184"/>
      <c r="C162" s="184"/>
      <c r="D162" s="184"/>
      <c r="E162" s="157" t="s">
        <v>584</v>
      </c>
      <c r="F162" s="276">
        <v>3</v>
      </c>
      <c r="G162" s="157" t="s">
        <v>585</v>
      </c>
      <c r="H162" s="184"/>
      <c r="I162" s="184"/>
      <c r="J162" s="184"/>
      <c r="K162" s="184"/>
      <c r="L162" s="184"/>
      <c r="M162" s="184"/>
      <c r="N162" s="184"/>
      <c r="O162" s="184"/>
      <c r="P162" s="184"/>
      <c r="Q162" s="184"/>
      <c r="R162" s="184"/>
      <c r="S162" s="184"/>
      <c r="T162" s="184"/>
    </row>
    <row r="163" spans="1:20" s="183" customFormat="1" x14ac:dyDescent="0.2">
      <c r="A163" s="184"/>
      <c r="B163" s="184"/>
      <c r="C163" s="184"/>
      <c r="D163" s="184"/>
      <c r="E163" s="184"/>
      <c r="F163" s="184"/>
      <c r="G163" s="184"/>
      <c r="H163" s="184"/>
      <c r="I163" s="184"/>
      <c r="J163" s="184"/>
      <c r="K163" s="184"/>
      <c r="L163" s="184"/>
      <c r="M163" s="184"/>
      <c r="N163" s="184"/>
      <c r="O163" s="184"/>
      <c r="P163" s="184"/>
      <c r="Q163" s="184"/>
      <c r="R163" s="184"/>
      <c r="S163" s="184"/>
      <c r="T163" s="184"/>
    </row>
    <row r="164" spans="1:20" s="212" customFormat="1" ht="13.5" x14ac:dyDescent="0.25">
      <c r="A164" s="212" t="s">
        <v>513</v>
      </c>
    </row>
    <row r="165" spans="1:20" x14ac:dyDescent="0.2"/>
    <row r="166" spans="1:20" x14ac:dyDescent="0.2"/>
    <row r="167" spans="1:20" x14ac:dyDescent="0.2"/>
    <row r="168" spans="1:20" x14ac:dyDescent="0.2"/>
    <row r="169" spans="1:20" x14ac:dyDescent="0.2"/>
  </sheetData>
  <conditionalFormatting sqref="J3:T3">
    <cfRule type="cellIs" dxfId="61" priority="1" operator="equal">
      <formula>"Post-Fcst"</formula>
    </cfRule>
    <cfRule type="cellIs" dxfId="60" priority="2" operator="equal">
      <formula>"Forecast"</formula>
    </cfRule>
    <cfRule type="cellIs" dxfId="59" priority="3" operator="equal">
      <formula>"Pre Fcst"</formula>
    </cfRule>
  </conditionalFormatting>
  <pageMargins left="0.70866141732283472" right="0.70866141732283472" top="0.74803149606299213" bottom="0.74803149606299213" header="0.31496062992125984" footer="0.31496062992125984"/>
  <pageSetup paperSize="9" scale="25"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19F974AE-81A5-49A7-97BC-F2F1598337FE}">
          <x14:formula1>
            <xm:f>Validation!$A$4:$A$10</xm:f>
          </x14:formula1>
          <xm:sqref>F12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CEABF"/>
    <pageSetUpPr fitToPage="1"/>
  </sheetPr>
  <dimension ref="A1:T169"/>
  <sheetViews>
    <sheetView showGridLines="0" tabSelected="1" zoomScaleNormal="100" workbookViewId="0"/>
  </sheetViews>
  <sheetFormatPr defaultColWidth="0" defaultRowHeight="12.75" zeroHeight="1" x14ac:dyDescent="0.2"/>
  <cols>
    <col min="1" max="1" width="15" style="112" customWidth="1"/>
    <col min="2" max="4" width="1.625" style="112" customWidth="1"/>
    <col min="5" max="5" width="87.625" style="112" customWidth="1"/>
    <col min="6" max="6" width="30.5" style="4" customWidth="1"/>
    <col min="7" max="7" width="15.625" style="112" customWidth="1"/>
    <col min="8" max="8" width="15.625" style="4" customWidth="1"/>
    <col min="9" max="9" width="2.625" style="4" customWidth="1"/>
    <col min="10" max="20" width="9.625" style="4" customWidth="1"/>
    <col min="21" max="16384" width="9.625" style="4" hidden="1"/>
  </cols>
  <sheetData>
    <row r="1" spans="1:20" s="86" customFormat="1" ht="29.25" x14ac:dyDescent="0.2">
      <c r="A1" s="114" t="str">
        <f ca="1" xml:space="preserve"> RIGHT(CELL("filename", $A$1), LEN(CELL("filename", $A$1)) - SEARCH("]", CELL("filename", $A$1)))</f>
        <v>InpCompany</v>
      </c>
      <c r="B1" s="114"/>
      <c r="C1" s="114"/>
      <c r="D1" s="114"/>
      <c r="E1" s="114"/>
      <c r="F1" s="114"/>
      <c r="G1" s="114"/>
      <c r="H1" s="415" t="str">
        <f>InpCompany!F9</f>
        <v>Bristol Water</v>
      </c>
      <c r="I1" s="114"/>
      <c r="J1" s="114"/>
      <c r="K1" s="114"/>
      <c r="L1" s="114"/>
      <c r="M1" s="114"/>
      <c r="N1" s="114"/>
      <c r="O1" s="114"/>
      <c r="P1" s="114"/>
      <c r="Q1" s="114"/>
      <c r="R1" s="114"/>
      <c r="S1" s="114"/>
      <c r="T1" s="114"/>
    </row>
    <row r="2" spans="1:20" s="2" customFormat="1" x14ac:dyDescent="0.2">
      <c r="A2" s="122"/>
      <c r="B2" s="122"/>
      <c r="C2" s="122"/>
      <c r="D2" s="122"/>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7" customFormat="1" x14ac:dyDescent="0.2">
      <c r="A3" s="122"/>
      <c r="B3" s="122"/>
      <c r="C3" s="122"/>
      <c r="D3" s="122"/>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0" customFormat="1" x14ac:dyDescent="0.2">
      <c r="A4" s="21"/>
      <c r="B4" s="98"/>
      <c r="C4" s="142"/>
      <c r="D4" s="100"/>
      <c r="E4" s="153" t="str">
        <f>Time!E$85</f>
        <v>Financial Year Ending</v>
      </c>
      <c r="F4" s="123"/>
      <c r="G4" s="123"/>
      <c r="H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2" customFormat="1" x14ac:dyDescent="0.2">
      <c r="A5" s="112"/>
      <c r="B5" s="112"/>
      <c r="C5" s="112"/>
      <c r="D5" s="112"/>
      <c r="E5" s="123" t="str">
        <f>Time!E$10</f>
        <v>Model column counter</v>
      </c>
      <c r="F5" s="152" t="s">
        <v>514</v>
      </c>
      <c r="G5" s="152" t="s">
        <v>133</v>
      </c>
      <c r="H5" s="3" t="s">
        <v>515</v>
      </c>
      <c r="I5" s="4"/>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2" customFormat="1" x14ac:dyDescent="0.2">
      <c r="A6" s="112"/>
      <c r="B6" s="112"/>
      <c r="C6" s="112"/>
      <c r="D6" s="112"/>
      <c r="E6" s="123"/>
      <c r="F6" s="152"/>
      <c r="G6" s="152"/>
      <c r="H6" s="3"/>
      <c r="I6" s="4"/>
      <c r="J6" s="25"/>
      <c r="K6" s="25"/>
      <c r="L6" s="25"/>
      <c r="M6" s="25"/>
      <c r="N6" s="25"/>
      <c r="O6" s="25"/>
      <c r="P6" s="25"/>
      <c r="Q6" s="25"/>
      <c r="R6" s="25"/>
      <c r="S6" s="25"/>
      <c r="T6" s="25"/>
    </row>
    <row r="7" spans="1:20" s="213" customFormat="1" ht="13.5" x14ac:dyDescent="0.25">
      <c r="A7" s="213" t="s">
        <v>78</v>
      </c>
    </row>
    <row r="8" spans="1:20" s="183" customFormat="1" x14ac:dyDescent="0.2">
      <c r="A8" s="184"/>
      <c r="B8" s="184"/>
      <c r="C8" s="184"/>
      <c r="D8" s="184"/>
      <c r="E8" s="184"/>
      <c r="F8" s="184"/>
      <c r="G8" s="184"/>
      <c r="H8" s="184"/>
      <c r="I8" s="185"/>
      <c r="J8" s="157"/>
      <c r="K8" s="157"/>
      <c r="L8" s="157"/>
      <c r="M8" s="157"/>
      <c r="N8" s="157"/>
      <c r="O8" s="157"/>
      <c r="P8" s="157"/>
      <c r="Q8" s="157"/>
      <c r="R8" s="157"/>
      <c r="S8" s="157"/>
      <c r="T8" s="184"/>
    </row>
    <row r="9" spans="1:20" s="183" customFormat="1" x14ac:dyDescent="0.2">
      <c r="A9" s="184"/>
      <c r="B9" s="184"/>
      <c r="C9" s="184"/>
      <c r="D9" s="184"/>
      <c r="E9" s="184" t="s">
        <v>471</v>
      </c>
      <c r="F9" s="164" t="s">
        <v>503</v>
      </c>
      <c r="G9" s="184" t="s">
        <v>516</v>
      </c>
      <c r="H9" s="184"/>
      <c r="I9" s="186"/>
      <c r="J9" s="184"/>
      <c r="K9" s="184"/>
      <c r="L9" s="184"/>
      <c r="M9" s="184"/>
      <c r="N9" s="184"/>
      <c r="O9" s="184"/>
      <c r="P9" s="184"/>
      <c r="Q9" s="184"/>
      <c r="R9" s="184"/>
      <c r="S9" s="184"/>
      <c r="T9" s="184"/>
    </row>
    <row r="10" spans="1:20" s="183" customFormat="1" x14ac:dyDescent="0.2">
      <c r="A10" s="184"/>
      <c r="B10" s="184"/>
      <c r="C10" s="184"/>
      <c r="D10" s="184"/>
      <c r="E10" s="184" t="s">
        <v>517</v>
      </c>
      <c r="F10" s="411" t="str">
        <f>INDEX(Validation!C4:C22, MATCH(F9, Validation!B4:B22, 0))</f>
        <v>BRL</v>
      </c>
      <c r="G10" s="184"/>
      <c r="H10" s="184"/>
      <c r="I10" s="186"/>
      <c r="J10" s="184"/>
      <c r="K10" s="184"/>
      <c r="L10" s="184"/>
      <c r="M10" s="184"/>
      <c r="N10" s="184"/>
      <c r="O10" s="184"/>
      <c r="P10" s="184"/>
      <c r="Q10" s="184"/>
      <c r="R10" s="184"/>
      <c r="S10" s="184"/>
      <c r="T10" s="184"/>
    </row>
    <row r="11" spans="1:20" s="183" customFormat="1" x14ac:dyDescent="0.2">
      <c r="A11" s="184"/>
      <c r="B11" s="184"/>
      <c r="C11" s="184"/>
      <c r="D11" s="184"/>
      <c r="E11" s="184"/>
      <c r="F11" s="184"/>
      <c r="G11" s="184"/>
      <c r="H11" s="184"/>
      <c r="I11" s="186"/>
      <c r="J11" s="184"/>
      <c r="K11" s="184"/>
      <c r="L11" s="184"/>
      <c r="M11" s="184"/>
      <c r="N11" s="184"/>
      <c r="O11" s="184"/>
      <c r="P11" s="184"/>
      <c r="Q11" s="184"/>
      <c r="R11" s="184"/>
      <c r="S11" s="184"/>
      <c r="T11" s="184"/>
    </row>
    <row r="12" spans="1:20" s="183" customFormat="1" x14ac:dyDescent="0.2">
      <c r="A12" s="184"/>
      <c r="B12" s="184"/>
      <c r="C12" s="184"/>
      <c r="D12" s="184"/>
      <c r="E12" s="184" t="s">
        <v>470</v>
      </c>
      <c r="F12" s="164" t="s">
        <v>143</v>
      </c>
      <c r="G12" s="184" t="s">
        <v>518</v>
      </c>
      <c r="H12" s="187"/>
      <c r="I12" s="184"/>
      <c r="J12" s="184"/>
      <c r="K12" s="184"/>
      <c r="L12" s="184"/>
      <c r="M12" s="184"/>
      <c r="N12" s="184"/>
      <c r="O12" s="184"/>
      <c r="P12" s="184"/>
      <c r="Q12" s="184"/>
      <c r="R12" s="184"/>
      <c r="S12" s="184"/>
      <c r="T12" s="184"/>
    </row>
    <row r="13" spans="1:20" s="183" customFormat="1" x14ac:dyDescent="0.2">
      <c r="A13" s="184"/>
      <c r="B13" s="184"/>
      <c r="C13" s="184"/>
      <c r="D13" s="184"/>
      <c r="E13" s="184"/>
      <c r="F13" s="184"/>
      <c r="G13" s="186"/>
      <c r="H13" s="186"/>
      <c r="I13" s="184"/>
      <c r="J13" s="184"/>
      <c r="K13" s="184"/>
      <c r="L13" s="184"/>
      <c r="M13" s="184"/>
      <c r="N13" s="184"/>
      <c r="O13" s="184"/>
      <c r="P13" s="184"/>
      <c r="Q13" s="184"/>
      <c r="R13" s="184"/>
      <c r="S13" s="184"/>
      <c r="T13" s="184"/>
    </row>
    <row r="14" spans="1:20" s="183" customFormat="1" x14ac:dyDescent="0.2">
      <c r="A14" s="184"/>
      <c r="B14" s="184"/>
      <c r="C14" s="184"/>
      <c r="D14" s="184"/>
      <c r="E14" s="184" t="s">
        <v>519</v>
      </c>
      <c r="F14" s="289" t="s">
        <v>137</v>
      </c>
      <c r="G14" s="184" t="s">
        <v>518</v>
      </c>
      <c r="H14" s="186"/>
      <c r="I14" s="184"/>
      <c r="J14" s="184"/>
      <c r="K14" s="184"/>
      <c r="L14" s="184"/>
      <c r="M14" s="184"/>
      <c r="N14" s="184"/>
      <c r="O14" s="184"/>
      <c r="P14" s="184"/>
      <c r="Q14" s="184"/>
      <c r="R14" s="184"/>
      <c r="S14" s="184"/>
      <c r="T14" s="184"/>
    </row>
    <row r="15" spans="1:20" s="183" customFormat="1" x14ac:dyDescent="0.2">
      <c r="A15" s="184"/>
      <c r="B15" s="184"/>
      <c r="C15" s="184"/>
      <c r="D15" s="184"/>
      <c r="E15" s="184" t="s">
        <v>520</v>
      </c>
      <c r="F15" s="184" t="str">
        <f>"£m ("&amp;F14&amp;" FYA CPIH prices)"</f>
        <v>£m (2017-18 FYA CPIH prices)</v>
      </c>
      <c r="G15" s="184" t="s">
        <v>516</v>
      </c>
      <c r="H15" s="186"/>
      <c r="I15" s="184"/>
      <c r="J15" s="184"/>
      <c r="K15" s="184"/>
      <c r="L15" s="184"/>
      <c r="M15" s="184"/>
      <c r="N15" s="184"/>
      <c r="O15" s="184"/>
      <c r="P15" s="184"/>
      <c r="Q15" s="184"/>
      <c r="R15" s="184"/>
      <c r="S15" s="184"/>
      <c r="T15" s="184"/>
    </row>
    <row r="16" spans="1:20" s="350" customFormat="1" x14ac:dyDescent="0.2">
      <c r="A16" s="263"/>
      <c r="B16" s="263"/>
      <c r="C16" s="263"/>
      <c r="D16" s="263"/>
      <c r="E16" s="263"/>
      <c r="F16" s="263"/>
      <c r="G16" s="263"/>
      <c r="H16" s="349"/>
      <c r="I16" s="263"/>
      <c r="J16" s="263"/>
      <c r="K16" s="263"/>
      <c r="L16" s="263"/>
      <c r="M16" s="263"/>
      <c r="N16" s="263"/>
      <c r="O16" s="263"/>
      <c r="P16" s="263"/>
      <c r="Q16" s="263"/>
      <c r="R16" s="263"/>
      <c r="S16" s="263"/>
      <c r="T16" s="263"/>
    </row>
    <row r="17" spans="1:20" s="183" customFormat="1" x14ac:dyDescent="0.2">
      <c r="A17" s="184"/>
      <c r="B17" s="184"/>
      <c r="C17" s="184"/>
      <c r="D17" s="184"/>
      <c r="E17" s="184"/>
      <c r="F17" s="263"/>
      <c r="G17" s="184"/>
      <c r="H17" s="184"/>
      <c r="I17" s="184"/>
      <c r="J17" s="184"/>
      <c r="K17" s="184"/>
      <c r="L17" s="184"/>
      <c r="M17" s="184"/>
      <c r="N17" s="184"/>
      <c r="O17" s="184"/>
      <c r="P17" s="184"/>
      <c r="Q17" s="184"/>
      <c r="R17" s="184"/>
      <c r="S17" s="184"/>
      <c r="T17" s="184"/>
    </row>
    <row r="18" spans="1:20" s="183" customFormat="1" x14ac:dyDescent="0.2">
      <c r="A18" s="184"/>
      <c r="B18" s="184"/>
      <c r="C18" s="188" t="s">
        <v>521</v>
      </c>
      <c r="D18" s="184"/>
      <c r="E18" s="184"/>
      <c r="F18" s="184"/>
      <c r="G18" s="184"/>
      <c r="H18" s="184"/>
      <c r="I18" s="184"/>
      <c r="J18" s="157"/>
      <c r="K18" s="157"/>
      <c r="L18" s="157"/>
      <c r="M18" s="157"/>
      <c r="N18" s="157"/>
      <c r="O18" s="157"/>
      <c r="P18" s="157"/>
      <c r="Q18" s="157"/>
      <c r="R18" s="157"/>
      <c r="S18" s="157"/>
      <c r="T18" s="184"/>
    </row>
    <row r="19" spans="1:20" s="183" customFormat="1" x14ac:dyDescent="0.2">
      <c r="A19" s="184"/>
      <c r="B19" s="184"/>
      <c r="C19" s="184"/>
      <c r="D19" s="184"/>
      <c r="E19" s="184"/>
      <c r="F19" s="184"/>
      <c r="G19" s="184"/>
      <c r="H19" s="184"/>
      <c r="I19" s="184"/>
      <c r="J19" s="157"/>
      <c r="K19" s="157"/>
      <c r="L19" s="157"/>
      <c r="M19" s="157"/>
      <c r="N19" s="157"/>
      <c r="O19" s="157"/>
      <c r="P19" s="157"/>
      <c r="Q19" s="157"/>
      <c r="R19" s="157"/>
      <c r="S19" s="157"/>
      <c r="T19" s="184"/>
    </row>
    <row r="20" spans="1:20" s="183" customFormat="1" x14ac:dyDescent="0.2">
      <c r="A20" s="184"/>
      <c r="B20" s="184"/>
      <c r="C20" s="184"/>
      <c r="D20" s="189" t="s">
        <v>522</v>
      </c>
      <c r="E20" s="184"/>
      <c r="F20" s="184"/>
      <c r="G20" s="184"/>
      <c r="H20" s="184"/>
      <c r="I20" s="184"/>
      <c r="J20" s="157"/>
      <c r="K20" s="157"/>
      <c r="L20" s="157"/>
      <c r="M20" s="157"/>
      <c r="N20" s="157"/>
      <c r="O20" s="157"/>
      <c r="P20" s="157"/>
      <c r="Q20" s="157"/>
      <c r="R20" s="157"/>
      <c r="S20" s="157"/>
      <c r="T20" s="184"/>
    </row>
    <row r="21" spans="1:20" s="183" customFormat="1" x14ac:dyDescent="0.2">
      <c r="A21" s="184" t="str">
        <f>F_Inputs!B137</f>
        <v>IPD04_CO_IN_41</v>
      </c>
      <c r="B21" s="184"/>
      <c r="C21" s="184"/>
      <c r="D21" s="184"/>
      <c r="E21" s="157" t="s">
        <v>386</v>
      </c>
      <c r="F21" s="264">
        <v>3.372650000000002E-2</v>
      </c>
      <c r="G21" s="184" t="str">
        <f t="shared" ref="G21:G27" si="0">$F$15</f>
        <v>£m (2017-18 FYA CPIH prices)</v>
      </c>
      <c r="H21" s="184"/>
      <c r="I21" s="184"/>
      <c r="J21" s="157"/>
      <c r="K21" s="157"/>
      <c r="L21" s="157"/>
      <c r="M21" s="157"/>
      <c r="N21" s="157"/>
      <c r="O21" s="157"/>
      <c r="P21" s="157"/>
      <c r="Q21" s="157"/>
      <c r="R21" s="157"/>
      <c r="S21" s="157"/>
      <c r="T21" s="184"/>
    </row>
    <row r="22" spans="1:20" s="183" customFormat="1" x14ac:dyDescent="0.2">
      <c r="A22" s="184" t="str">
        <f>F_Inputs!B138</f>
        <v>IPD04_CO_IN_42</v>
      </c>
      <c r="B22" s="184"/>
      <c r="C22" s="184"/>
      <c r="D22" s="184"/>
      <c r="E22" s="157" t="s">
        <v>388</v>
      </c>
      <c r="F22" s="264">
        <v>-2.544292833335513</v>
      </c>
      <c r="G22" s="184" t="str">
        <f t="shared" si="0"/>
        <v>£m (2017-18 FYA CPIH prices)</v>
      </c>
      <c r="H22" s="184"/>
      <c r="I22" s="184"/>
      <c r="J22" s="157"/>
      <c r="K22" s="157"/>
      <c r="L22" s="157"/>
      <c r="M22" s="157"/>
      <c r="N22" s="157"/>
      <c r="O22" s="157"/>
      <c r="P22" s="157"/>
      <c r="Q22" s="157"/>
      <c r="R22" s="157"/>
      <c r="S22" s="157"/>
      <c r="T22" s="184"/>
    </row>
    <row r="23" spans="1:20" s="183" customFormat="1" x14ac:dyDescent="0.2">
      <c r="A23" s="184" t="str">
        <f>F_Inputs!B139</f>
        <v>IPD04_CO_IN_43</v>
      </c>
      <c r="B23" s="184"/>
      <c r="C23" s="184"/>
      <c r="D23" s="184"/>
      <c r="E23" s="157" t="s">
        <v>390</v>
      </c>
      <c r="F23" s="264">
        <v>0</v>
      </c>
      <c r="G23" s="184" t="str">
        <f t="shared" si="0"/>
        <v>£m (2017-18 FYA CPIH prices)</v>
      </c>
      <c r="H23" s="184"/>
      <c r="I23" s="184"/>
      <c r="J23" s="184"/>
      <c r="K23" s="184"/>
      <c r="L23" s="184"/>
      <c r="M23" s="184"/>
      <c r="N23" s="184"/>
      <c r="O23" s="184"/>
      <c r="P23" s="184"/>
      <c r="Q23" s="184"/>
      <c r="R23" s="184"/>
      <c r="S23" s="184"/>
      <c r="T23" s="184"/>
    </row>
    <row r="24" spans="1:20" s="183" customFormat="1" x14ac:dyDescent="0.2">
      <c r="A24" s="184" t="str">
        <f>F_Inputs!B140</f>
        <v>IPD04_CO_IN_44</v>
      </c>
      <c r="B24" s="184"/>
      <c r="C24" s="184"/>
      <c r="D24" s="184"/>
      <c r="E24" s="157" t="s">
        <v>392</v>
      </c>
      <c r="F24" s="264">
        <v>0</v>
      </c>
      <c r="G24" s="184" t="str">
        <f t="shared" si="0"/>
        <v>£m (2017-18 FYA CPIH prices)</v>
      </c>
      <c r="H24" s="184"/>
      <c r="I24" s="184"/>
      <c r="J24" s="184"/>
      <c r="K24" s="184"/>
      <c r="L24" s="184"/>
      <c r="M24" s="184"/>
      <c r="N24" s="184"/>
      <c r="O24" s="184"/>
      <c r="P24" s="184"/>
      <c r="Q24" s="184"/>
      <c r="R24" s="184"/>
      <c r="S24" s="184"/>
      <c r="T24" s="184"/>
    </row>
    <row r="25" spans="1:20" s="183" customFormat="1" x14ac:dyDescent="0.2">
      <c r="A25" s="184" t="str">
        <f>F_Inputs!B141</f>
        <v>IPD04_CO_IN_45</v>
      </c>
      <c r="B25" s="184"/>
      <c r="C25" s="184"/>
      <c r="D25" s="184"/>
      <c r="E25" s="157" t="s">
        <v>394</v>
      </c>
      <c r="F25" s="264">
        <v>4.1400000000000034E-2</v>
      </c>
      <c r="G25" s="184" t="str">
        <f t="shared" si="0"/>
        <v>£m (2017-18 FYA CPIH prices)</v>
      </c>
      <c r="H25" s="184"/>
      <c r="I25" s="184"/>
      <c r="J25" s="184"/>
      <c r="K25" s="184"/>
      <c r="L25" s="184"/>
      <c r="M25" s="184"/>
      <c r="N25" s="184"/>
      <c r="O25" s="184"/>
      <c r="P25" s="184"/>
      <c r="Q25" s="184"/>
      <c r="R25" s="184"/>
      <c r="S25" s="184"/>
      <c r="T25" s="184"/>
    </row>
    <row r="26" spans="1:20" s="183" customFormat="1" x14ac:dyDescent="0.2">
      <c r="A26" s="184" t="str">
        <f>F_Inputs!B142</f>
        <v>IPD04_CO_IN_46</v>
      </c>
      <c r="B26" s="184"/>
      <c r="C26" s="184"/>
      <c r="D26" s="184"/>
      <c r="E26" s="157" t="s">
        <v>396</v>
      </c>
      <c r="F26" s="264">
        <v>0</v>
      </c>
      <c r="G26" s="184" t="str">
        <f t="shared" si="0"/>
        <v>£m (2017-18 FYA CPIH prices)</v>
      </c>
      <c r="H26" s="184"/>
      <c r="I26" s="184"/>
      <c r="J26" s="184"/>
      <c r="K26" s="184"/>
      <c r="L26" s="184"/>
      <c r="M26" s="184"/>
      <c r="N26" s="184"/>
      <c r="O26" s="184"/>
      <c r="P26" s="184"/>
      <c r="Q26" s="184"/>
      <c r="R26" s="184"/>
      <c r="S26" s="184"/>
      <c r="T26" s="184"/>
    </row>
    <row r="27" spans="1:20" s="183" customFormat="1" x14ac:dyDescent="0.2">
      <c r="A27" s="184" t="str">
        <f>F_Inputs!B143</f>
        <v>IPD04_CO_IN_47</v>
      </c>
      <c r="B27" s="184"/>
      <c r="C27" s="184"/>
      <c r="D27" s="184"/>
      <c r="E27" s="157" t="s">
        <v>398</v>
      </c>
      <c r="F27" s="264">
        <v>0</v>
      </c>
      <c r="G27" s="184" t="str">
        <f t="shared" si="0"/>
        <v>£m (2017-18 FYA CPIH prices)</v>
      </c>
      <c r="H27" s="184"/>
      <c r="I27" s="184"/>
      <c r="J27" s="184"/>
      <c r="K27" s="184"/>
      <c r="L27" s="184"/>
      <c r="M27" s="184"/>
      <c r="N27" s="184"/>
      <c r="O27" s="184"/>
      <c r="P27" s="184"/>
      <c r="Q27" s="184"/>
      <c r="R27" s="184"/>
      <c r="S27" s="184"/>
      <c r="T27" s="184"/>
    </row>
    <row r="28" spans="1:20" s="183" customFormat="1" x14ac:dyDescent="0.2">
      <c r="A28" s="184"/>
      <c r="B28" s="184"/>
      <c r="C28" s="184"/>
      <c r="D28" s="184"/>
      <c r="E28" s="184"/>
      <c r="F28" s="184"/>
      <c r="G28" s="184"/>
      <c r="H28" s="184"/>
      <c r="I28" s="184"/>
      <c r="J28" s="184"/>
      <c r="K28" s="184"/>
      <c r="L28" s="184"/>
      <c r="M28" s="184"/>
      <c r="N28" s="184"/>
      <c r="O28" s="184"/>
      <c r="P28" s="184"/>
      <c r="Q28" s="184"/>
      <c r="R28" s="184"/>
      <c r="S28" s="184"/>
      <c r="T28" s="184"/>
    </row>
    <row r="29" spans="1:20" s="183" customFormat="1" x14ac:dyDescent="0.2">
      <c r="A29" s="184"/>
      <c r="B29" s="184"/>
      <c r="C29" s="184"/>
      <c r="D29" s="189" t="s">
        <v>523</v>
      </c>
      <c r="E29" s="184"/>
      <c r="F29" s="184"/>
      <c r="G29" s="184"/>
      <c r="H29" s="184"/>
      <c r="I29" s="184"/>
      <c r="J29" s="184"/>
      <c r="K29" s="184"/>
      <c r="L29" s="184"/>
      <c r="M29" s="184"/>
      <c r="N29" s="184"/>
      <c r="O29" s="184"/>
      <c r="P29" s="184"/>
      <c r="Q29" s="184"/>
      <c r="R29" s="184"/>
      <c r="S29" s="184"/>
      <c r="T29" s="184"/>
    </row>
    <row r="30" spans="1:20" s="183" customFormat="1" x14ac:dyDescent="0.2">
      <c r="A30" s="184" t="str">
        <f>F_Inputs!B144</f>
        <v>IPD04_CO_IN_51</v>
      </c>
      <c r="B30" s="184"/>
      <c r="C30" s="184"/>
      <c r="D30" s="184"/>
      <c r="E30" s="263" t="s">
        <v>400</v>
      </c>
      <c r="F30" s="264">
        <v>0.39675332222895182</v>
      </c>
      <c r="G30" s="184" t="str">
        <f>$F$15</f>
        <v>£m (2017-18 FYA CPIH prices)</v>
      </c>
      <c r="H30" s="184"/>
      <c r="I30" s="184"/>
      <c r="J30" s="184"/>
      <c r="K30" s="184"/>
      <c r="L30" s="184"/>
      <c r="M30" s="184"/>
      <c r="N30" s="184"/>
      <c r="O30" s="184"/>
      <c r="P30" s="184"/>
      <c r="Q30" s="184"/>
      <c r="R30" s="184"/>
      <c r="S30" s="184"/>
      <c r="T30" s="184"/>
    </row>
    <row r="31" spans="1:20" s="183" customFormat="1" x14ac:dyDescent="0.2">
      <c r="A31" s="184" t="str">
        <f>F_Inputs!B145</f>
        <v>IPD04_CO_IN_52</v>
      </c>
      <c r="B31" s="184"/>
      <c r="C31" s="184"/>
      <c r="D31" s="184"/>
      <c r="E31" s="184" t="s">
        <v>402</v>
      </c>
      <c r="F31" s="264">
        <v>0.1063210578842325</v>
      </c>
      <c r="G31" s="184" t="str">
        <f>$F$15</f>
        <v>£m (2017-18 FYA CPIH prices)</v>
      </c>
      <c r="H31" s="184"/>
      <c r="I31" s="184"/>
      <c r="J31" s="184"/>
      <c r="K31" s="184"/>
      <c r="L31" s="184"/>
      <c r="M31" s="184"/>
      <c r="N31" s="184"/>
      <c r="O31" s="184"/>
      <c r="P31" s="184"/>
      <c r="Q31" s="184"/>
      <c r="R31" s="184"/>
      <c r="S31" s="184"/>
      <c r="T31" s="184"/>
    </row>
    <row r="32" spans="1:20" s="183" customFormat="1" x14ac:dyDescent="0.2">
      <c r="A32" s="184" t="str">
        <f>F_Inputs!B146</f>
        <v>IPD04_CO_IN_53</v>
      </c>
      <c r="B32" s="184"/>
      <c r="C32" s="184"/>
      <c r="D32" s="184"/>
      <c r="E32" s="184" t="s">
        <v>404</v>
      </c>
      <c r="F32" s="264">
        <v>0</v>
      </c>
      <c r="G32" s="184" t="str">
        <f>$F$15</f>
        <v>£m (2017-18 FYA CPIH prices)</v>
      </c>
      <c r="H32" s="184"/>
      <c r="I32" s="184"/>
      <c r="J32" s="184"/>
      <c r="K32" s="184"/>
      <c r="L32" s="184"/>
      <c r="M32" s="184"/>
      <c r="N32" s="184"/>
      <c r="O32" s="184"/>
      <c r="P32" s="184"/>
      <c r="Q32" s="184"/>
      <c r="R32" s="184"/>
      <c r="S32" s="184"/>
      <c r="T32" s="184"/>
    </row>
    <row r="33" spans="1:20" s="183" customFormat="1" x14ac:dyDescent="0.2">
      <c r="A33" s="184"/>
      <c r="B33" s="184"/>
      <c r="C33" s="184"/>
      <c r="D33" s="184"/>
      <c r="E33" s="184"/>
      <c r="F33" s="184"/>
      <c r="G33" s="184"/>
      <c r="H33" s="184"/>
      <c r="I33" s="184"/>
      <c r="J33" s="184"/>
      <c r="K33" s="184"/>
      <c r="L33" s="184"/>
      <c r="M33" s="184"/>
      <c r="N33" s="184"/>
      <c r="O33" s="184"/>
      <c r="P33" s="184"/>
      <c r="Q33" s="184"/>
      <c r="R33" s="184"/>
      <c r="S33" s="184"/>
      <c r="T33" s="184"/>
    </row>
    <row r="34" spans="1:20" s="183" customFormat="1" x14ac:dyDescent="0.2">
      <c r="A34" s="184"/>
      <c r="B34" s="184"/>
      <c r="C34" s="184"/>
      <c r="D34" s="265" t="s">
        <v>524</v>
      </c>
      <c r="E34" s="263"/>
      <c r="F34" s="184"/>
      <c r="G34" s="184"/>
      <c r="H34" s="184"/>
      <c r="I34" s="184"/>
      <c r="J34" s="184"/>
      <c r="K34" s="184"/>
      <c r="L34" s="184"/>
      <c r="M34" s="184"/>
      <c r="N34" s="184"/>
      <c r="O34" s="184"/>
      <c r="P34" s="184"/>
      <c r="Q34" s="184"/>
      <c r="R34" s="184"/>
      <c r="S34" s="184"/>
      <c r="T34" s="184"/>
    </row>
    <row r="35" spans="1:20" s="183" customFormat="1" x14ac:dyDescent="0.2">
      <c r="A35" s="184" t="str">
        <f>F_Inputs!B109</f>
        <v>IPD04_CO_IN_01</v>
      </c>
      <c r="B35" s="184"/>
      <c r="C35" s="184"/>
      <c r="D35" s="184"/>
      <c r="E35" s="157" t="s">
        <v>525</v>
      </c>
      <c r="F35" s="264"/>
      <c r="G35" s="184" t="str">
        <f t="shared" ref="G35:G41" si="1">$F$15</f>
        <v>£m (2017-18 FYA CPIH prices)</v>
      </c>
      <c r="H35" s="184"/>
      <c r="I35" s="184"/>
      <c r="J35" s="184"/>
      <c r="K35" s="184"/>
      <c r="L35" s="184"/>
      <c r="M35" s="184"/>
      <c r="N35" s="184"/>
      <c r="O35" s="184"/>
      <c r="P35" s="184"/>
      <c r="Q35" s="184"/>
      <c r="R35" s="184"/>
      <c r="S35" s="184"/>
      <c r="T35" s="184"/>
    </row>
    <row r="36" spans="1:20" s="183" customFormat="1" x14ac:dyDescent="0.2">
      <c r="A36" s="184" t="str">
        <f>F_Inputs!B110</f>
        <v>IPD04_CO_IN_02</v>
      </c>
      <c r="B36" s="184"/>
      <c r="C36" s="184"/>
      <c r="D36" s="184"/>
      <c r="E36" s="157" t="s">
        <v>526</v>
      </c>
      <c r="F36" s="264"/>
      <c r="G36" s="184" t="str">
        <f t="shared" si="1"/>
        <v>£m (2017-18 FYA CPIH prices)</v>
      </c>
      <c r="H36" s="184"/>
      <c r="I36" s="184"/>
      <c r="J36" s="184"/>
      <c r="K36" s="184"/>
      <c r="L36" s="184"/>
      <c r="M36" s="184"/>
      <c r="N36" s="184"/>
      <c r="O36" s="184"/>
      <c r="P36" s="184"/>
      <c r="Q36" s="184"/>
      <c r="R36" s="184"/>
      <c r="S36" s="184"/>
      <c r="T36" s="184"/>
    </row>
    <row r="37" spans="1:20" s="183" customFormat="1" x14ac:dyDescent="0.2">
      <c r="A37" s="184" t="str">
        <f>F_Inputs!B111</f>
        <v>IPD04_CO_IN_03</v>
      </c>
      <c r="B37" s="184"/>
      <c r="C37" s="184"/>
      <c r="D37" s="184"/>
      <c r="E37" s="157" t="s">
        <v>527</v>
      </c>
      <c r="F37" s="264"/>
      <c r="G37" s="184" t="str">
        <f t="shared" si="1"/>
        <v>£m (2017-18 FYA CPIH prices)</v>
      </c>
      <c r="H37" s="184"/>
      <c r="I37" s="184"/>
      <c r="J37" s="184"/>
      <c r="K37" s="184"/>
      <c r="L37" s="184"/>
      <c r="M37" s="184"/>
      <c r="N37" s="184"/>
      <c r="O37" s="184"/>
      <c r="P37" s="184"/>
      <c r="Q37" s="184"/>
      <c r="R37" s="184"/>
      <c r="S37" s="184"/>
      <c r="T37" s="184"/>
    </row>
    <row r="38" spans="1:20" s="183" customFormat="1" x14ac:dyDescent="0.2">
      <c r="A38" s="184" t="str">
        <f>F_Inputs!B112</f>
        <v>IPD04_CO_IN_04</v>
      </c>
      <c r="B38" s="184"/>
      <c r="C38" s="184"/>
      <c r="D38" s="184"/>
      <c r="E38" s="157" t="s">
        <v>528</v>
      </c>
      <c r="F38" s="264"/>
      <c r="G38" s="184" t="str">
        <f t="shared" si="1"/>
        <v>£m (2017-18 FYA CPIH prices)</v>
      </c>
      <c r="H38" s="184"/>
      <c r="I38" s="184"/>
      <c r="J38" s="184"/>
      <c r="K38" s="184"/>
      <c r="L38" s="184"/>
      <c r="M38" s="184"/>
      <c r="N38" s="184"/>
      <c r="O38" s="184"/>
      <c r="P38" s="184"/>
      <c r="Q38" s="184"/>
      <c r="R38" s="184"/>
      <c r="S38" s="184"/>
      <c r="T38" s="184"/>
    </row>
    <row r="39" spans="1:20" s="183" customFormat="1" x14ac:dyDescent="0.2">
      <c r="A39" s="184" t="str">
        <f>F_Inputs!B113</f>
        <v>IPD04_CO_IN_05</v>
      </c>
      <c r="B39" s="184"/>
      <c r="C39" s="184"/>
      <c r="D39" s="184"/>
      <c r="E39" s="157" t="s">
        <v>529</v>
      </c>
      <c r="F39" s="264"/>
      <c r="G39" s="184" t="str">
        <f t="shared" si="1"/>
        <v>£m (2017-18 FYA CPIH prices)</v>
      </c>
      <c r="H39" s="184"/>
      <c r="I39" s="184"/>
      <c r="J39" s="184"/>
      <c r="K39" s="184"/>
      <c r="L39" s="184"/>
      <c r="M39" s="184"/>
      <c r="N39" s="184"/>
      <c r="O39" s="184"/>
      <c r="P39" s="184"/>
      <c r="Q39" s="184"/>
      <c r="R39" s="184"/>
      <c r="S39" s="184"/>
      <c r="T39" s="184"/>
    </row>
    <row r="40" spans="1:20" s="183" customFormat="1" x14ac:dyDescent="0.2">
      <c r="A40" s="184" t="str">
        <f>F_Inputs!B114</f>
        <v>IPD04_CO_IN_06</v>
      </c>
      <c r="B40" s="184"/>
      <c r="C40" s="184"/>
      <c r="D40" s="184"/>
      <c r="E40" s="157" t="s">
        <v>530</v>
      </c>
      <c r="F40" s="264"/>
      <c r="G40" s="184" t="str">
        <f t="shared" si="1"/>
        <v>£m (2017-18 FYA CPIH prices)</v>
      </c>
      <c r="H40" s="184"/>
      <c r="I40" s="184"/>
      <c r="J40" s="184"/>
      <c r="K40" s="184"/>
      <c r="L40" s="184"/>
      <c r="M40" s="184"/>
      <c r="N40" s="184"/>
      <c r="O40" s="184"/>
      <c r="P40" s="184"/>
      <c r="Q40" s="184"/>
      <c r="R40" s="184"/>
      <c r="S40" s="184"/>
      <c r="T40" s="184"/>
    </row>
    <row r="41" spans="1:20" s="183" customFormat="1" x14ac:dyDescent="0.2">
      <c r="A41" s="184" t="str">
        <f>F_Inputs!B115</f>
        <v>IPD04_CO_IN_07</v>
      </c>
      <c r="B41" s="184"/>
      <c r="C41" s="184"/>
      <c r="D41" s="184"/>
      <c r="E41" s="157" t="s">
        <v>531</v>
      </c>
      <c r="F41" s="264"/>
      <c r="G41" s="184" t="str">
        <f t="shared" si="1"/>
        <v>£m (2017-18 FYA CPIH prices)</v>
      </c>
      <c r="H41" s="184"/>
      <c r="I41" s="184"/>
      <c r="J41" s="184"/>
      <c r="K41" s="184"/>
      <c r="L41" s="184"/>
      <c r="M41" s="184"/>
      <c r="N41" s="184"/>
      <c r="O41" s="184"/>
      <c r="P41" s="184"/>
      <c r="Q41" s="184"/>
      <c r="R41" s="184"/>
      <c r="S41" s="184"/>
      <c r="T41" s="184"/>
    </row>
    <row r="42" spans="1:20" s="183" customFormat="1" x14ac:dyDescent="0.2">
      <c r="A42" s="184"/>
      <c r="B42" s="184"/>
      <c r="C42" s="184"/>
      <c r="D42" s="184"/>
      <c r="E42" s="184"/>
      <c r="F42" s="184"/>
      <c r="G42" s="184"/>
      <c r="H42" s="184"/>
      <c r="I42" s="184"/>
      <c r="J42" s="184"/>
      <c r="K42" s="184"/>
      <c r="L42" s="184"/>
      <c r="M42" s="184"/>
      <c r="N42" s="184"/>
      <c r="O42" s="184"/>
      <c r="P42" s="184"/>
      <c r="Q42" s="184"/>
      <c r="R42" s="184"/>
      <c r="S42" s="184"/>
      <c r="T42" s="184"/>
    </row>
    <row r="43" spans="1:20" s="183" customFormat="1" x14ac:dyDescent="0.2">
      <c r="A43" s="184"/>
      <c r="B43" s="184"/>
      <c r="C43" s="188" t="s">
        <v>532</v>
      </c>
      <c r="D43" s="184"/>
      <c r="E43" s="184"/>
      <c r="F43" s="184"/>
      <c r="G43" s="184"/>
      <c r="H43" s="184"/>
      <c r="I43" s="184"/>
      <c r="J43" s="184"/>
      <c r="K43" s="184"/>
      <c r="L43" s="184"/>
      <c r="M43" s="184"/>
      <c r="N43" s="184"/>
      <c r="O43" s="184"/>
      <c r="P43" s="184"/>
      <c r="Q43" s="184"/>
      <c r="R43" s="184"/>
      <c r="S43" s="184"/>
      <c r="T43" s="184"/>
    </row>
    <row r="44" spans="1:20" s="183" customFormat="1" x14ac:dyDescent="0.2">
      <c r="A44" s="184"/>
      <c r="B44" s="184"/>
      <c r="C44" s="188"/>
      <c r="D44" s="190" t="s">
        <v>533</v>
      </c>
      <c r="E44" s="184"/>
      <c r="F44" s="184"/>
      <c r="G44" s="184"/>
      <c r="H44" s="184"/>
      <c r="I44" s="184"/>
      <c r="J44" s="184"/>
      <c r="K44" s="184"/>
      <c r="L44" s="184"/>
      <c r="M44" s="184"/>
      <c r="N44" s="184"/>
      <c r="O44" s="184"/>
      <c r="P44" s="184"/>
      <c r="Q44" s="184"/>
      <c r="R44" s="184"/>
      <c r="S44" s="184"/>
      <c r="T44" s="184"/>
    </row>
    <row r="45" spans="1:20" s="183" customFormat="1" x14ac:dyDescent="0.2">
      <c r="A45" s="184"/>
      <c r="B45" s="184"/>
      <c r="C45" s="188"/>
      <c r="D45" s="184"/>
      <c r="E45" s="184"/>
      <c r="F45" s="184"/>
      <c r="G45" s="184"/>
      <c r="H45" s="184"/>
      <c r="I45" s="184"/>
      <c r="J45" s="184"/>
      <c r="K45" s="184"/>
      <c r="L45" s="184"/>
      <c r="M45" s="184"/>
      <c r="N45" s="184"/>
      <c r="O45" s="184"/>
      <c r="P45" s="184"/>
      <c r="Q45" s="184"/>
      <c r="R45" s="184"/>
      <c r="S45" s="184"/>
      <c r="T45" s="184"/>
    </row>
    <row r="46" spans="1:20" s="183" customFormat="1" x14ac:dyDescent="0.2">
      <c r="A46" s="184"/>
      <c r="B46" s="184"/>
      <c r="C46" s="184"/>
      <c r="D46" s="189" t="s">
        <v>534</v>
      </c>
      <c r="E46" s="184"/>
      <c r="F46" s="184"/>
      <c r="G46" s="184"/>
      <c r="H46" s="191"/>
      <c r="I46" s="184"/>
      <c r="J46" s="184"/>
      <c r="K46" s="184"/>
      <c r="L46" s="184"/>
      <c r="M46" s="184"/>
      <c r="N46" s="184"/>
      <c r="O46" s="184"/>
      <c r="P46" s="184"/>
      <c r="Q46" s="184"/>
      <c r="R46" s="184"/>
      <c r="S46" s="184"/>
      <c r="T46" s="184"/>
    </row>
    <row r="47" spans="1:20" s="183" customFormat="1" x14ac:dyDescent="0.2">
      <c r="A47" s="184" t="str">
        <f>F_Inputs!B116</f>
        <v>IPD04_CO_IN_11</v>
      </c>
      <c r="B47" s="184"/>
      <c r="C47" s="184"/>
      <c r="D47" s="184"/>
      <c r="E47" s="184" t="s">
        <v>535</v>
      </c>
      <c r="F47" s="264"/>
      <c r="G47" s="184" t="str">
        <f t="shared" ref="G47:G53" si="2">$F$15</f>
        <v>£m (2017-18 FYA CPIH prices)</v>
      </c>
      <c r="H47" s="184"/>
      <c r="I47" s="184"/>
      <c r="J47" s="184"/>
      <c r="K47" s="184"/>
      <c r="L47" s="184"/>
      <c r="M47" s="184"/>
      <c r="N47" s="184"/>
      <c r="O47" s="184"/>
      <c r="P47" s="184"/>
      <c r="Q47" s="184"/>
      <c r="R47" s="184"/>
      <c r="S47" s="184"/>
      <c r="T47" s="184"/>
    </row>
    <row r="48" spans="1:20" s="183" customFormat="1" x14ac:dyDescent="0.2">
      <c r="A48" s="184" t="str">
        <f>F_Inputs!B117</f>
        <v>IPD04_CO_IN_12</v>
      </c>
      <c r="B48" s="184"/>
      <c r="C48" s="184"/>
      <c r="D48" s="184"/>
      <c r="E48" s="184" t="s">
        <v>536</v>
      </c>
      <c r="F48" s="264"/>
      <c r="G48" s="184" t="str">
        <f t="shared" si="2"/>
        <v>£m (2017-18 FYA CPIH prices)</v>
      </c>
      <c r="H48" s="184"/>
      <c r="I48" s="184"/>
      <c r="J48" s="184"/>
      <c r="K48" s="184"/>
      <c r="L48" s="184"/>
      <c r="M48" s="184"/>
      <c r="N48" s="184"/>
      <c r="O48" s="184"/>
      <c r="P48" s="184"/>
      <c r="Q48" s="184"/>
      <c r="R48" s="184"/>
      <c r="S48" s="184"/>
      <c r="T48" s="184"/>
    </row>
    <row r="49" spans="1:20" s="183" customFormat="1" x14ac:dyDescent="0.2">
      <c r="A49" s="184" t="str">
        <f>F_Inputs!B118</f>
        <v>IPD04_CO_IN_13</v>
      </c>
      <c r="B49" s="184"/>
      <c r="C49" s="184"/>
      <c r="D49" s="184"/>
      <c r="E49" s="184" t="s">
        <v>537</v>
      </c>
      <c r="F49" s="264"/>
      <c r="G49" s="184" t="str">
        <f t="shared" si="2"/>
        <v>£m (2017-18 FYA CPIH prices)</v>
      </c>
      <c r="H49" s="184"/>
      <c r="I49" s="184"/>
      <c r="J49" s="184"/>
      <c r="K49" s="184"/>
      <c r="L49" s="184"/>
      <c r="M49" s="184"/>
      <c r="N49" s="184"/>
      <c r="O49" s="184"/>
      <c r="P49" s="184"/>
      <c r="Q49" s="184"/>
      <c r="R49" s="184"/>
      <c r="S49" s="184"/>
      <c r="T49" s="184"/>
    </row>
    <row r="50" spans="1:20" s="183" customFormat="1" x14ac:dyDescent="0.2">
      <c r="A50" s="184" t="str">
        <f>F_Inputs!B119</f>
        <v>IPD04_CO_IN_14</v>
      </c>
      <c r="B50" s="184"/>
      <c r="C50" s="184"/>
      <c r="D50" s="184"/>
      <c r="E50" s="184" t="s">
        <v>538</v>
      </c>
      <c r="F50" s="264"/>
      <c r="G50" s="184" t="str">
        <f t="shared" si="2"/>
        <v>£m (2017-18 FYA CPIH prices)</v>
      </c>
      <c r="H50" s="184"/>
      <c r="I50" s="184"/>
      <c r="J50" s="184"/>
      <c r="K50" s="184"/>
      <c r="L50" s="184"/>
      <c r="M50" s="184"/>
      <c r="N50" s="184"/>
      <c r="O50" s="184"/>
      <c r="P50" s="184"/>
      <c r="Q50" s="184"/>
      <c r="R50" s="184"/>
      <c r="S50" s="184"/>
      <c r="T50" s="184"/>
    </row>
    <row r="51" spans="1:20" s="183" customFormat="1" x14ac:dyDescent="0.2">
      <c r="A51" s="184" t="str">
        <f>F_Inputs!B120</f>
        <v>IPD04_CO_IN_15</v>
      </c>
      <c r="B51" s="184"/>
      <c r="C51" s="184"/>
      <c r="D51" s="184"/>
      <c r="E51" s="184" t="s">
        <v>539</v>
      </c>
      <c r="F51" s="264"/>
      <c r="G51" s="184" t="str">
        <f t="shared" si="2"/>
        <v>£m (2017-18 FYA CPIH prices)</v>
      </c>
      <c r="H51" s="184"/>
      <c r="I51" s="184"/>
      <c r="J51" s="184"/>
      <c r="K51" s="184"/>
      <c r="L51" s="184"/>
      <c r="M51" s="184"/>
      <c r="N51" s="184"/>
      <c r="O51" s="184"/>
      <c r="P51" s="184"/>
      <c r="Q51" s="184"/>
      <c r="R51" s="184"/>
      <c r="S51" s="184"/>
      <c r="T51" s="184"/>
    </row>
    <row r="52" spans="1:20" s="183" customFormat="1" x14ac:dyDescent="0.2">
      <c r="A52" s="184" t="str">
        <f>F_Inputs!B121</f>
        <v>IPD04_CO_IN_16</v>
      </c>
      <c r="B52" s="184"/>
      <c r="C52" s="184"/>
      <c r="D52" s="184"/>
      <c r="E52" s="184" t="s">
        <v>540</v>
      </c>
      <c r="F52" s="264"/>
      <c r="G52" s="184" t="str">
        <f t="shared" si="2"/>
        <v>£m (2017-18 FYA CPIH prices)</v>
      </c>
      <c r="H52" s="184"/>
      <c r="I52" s="184"/>
      <c r="J52" s="184"/>
      <c r="K52" s="184"/>
      <c r="L52" s="184"/>
      <c r="M52" s="184"/>
      <c r="N52" s="184"/>
      <c r="O52" s="184"/>
      <c r="P52" s="184"/>
      <c r="Q52" s="184"/>
      <c r="R52" s="184"/>
      <c r="S52" s="184"/>
      <c r="T52" s="184"/>
    </row>
    <row r="53" spans="1:20" s="183" customFormat="1" x14ac:dyDescent="0.2">
      <c r="A53" s="184" t="str">
        <f>F_Inputs!B122</f>
        <v>IPD04_CO_IN_17</v>
      </c>
      <c r="B53" s="184"/>
      <c r="C53" s="184"/>
      <c r="D53" s="184"/>
      <c r="E53" s="184" t="s">
        <v>541</v>
      </c>
      <c r="F53" s="264"/>
      <c r="G53" s="184" t="str">
        <f t="shared" si="2"/>
        <v>£m (2017-18 FYA CPIH prices)</v>
      </c>
      <c r="H53" s="184"/>
      <c r="I53" s="184"/>
      <c r="J53" s="184"/>
      <c r="K53" s="184"/>
      <c r="L53" s="184"/>
      <c r="M53" s="184"/>
      <c r="N53" s="184"/>
      <c r="O53" s="184"/>
      <c r="P53" s="184"/>
      <c r="Q53" s="184"/>
      <c r="R53" s="184"/>
      <c r="S53" s="184"/>
      <c r="T53" s="184"/>
    </row>
    <row r="54" spans="1:20" s="183" customFormat="1" x14ac:dyDescent="0.2">
      <c r="A54" s="184"/>
      <c r="B54" s="184"/>
      <c r="C54" s="184"/>
      <c r="D54" s="184"/>
      <c r="E54" s="184"/>
      <c r="F54" s="184"/>
      <c r="G54" s="184"/>
      <c r="H54" s="184"/>
      <c r="I54" s="184"/>
      <c r="J54" s="184"/>
      <c r="K54" s="184"/>
      <c r="L54" s="184"/>
      <c r="M54" s="184"/>
      <c r="N54" s="184"/>
      <c r="O54" s="184"/>
      <c r="P54" s="184"/>
      <c r="Q54" s="184"/>
      <c r="R54" s="184"/>
      <c r="S54" s="184"/>
      <c r="T54" s="184"/>
    </row>
    <row r="55" spans="1:20" s="183" customFormat="1" x14ac:dyDescent="0.2">
      <c r="A55" s="184"/>
      <c r="B55" s="184"/>
      <c r="C55" s="184"/>
      <c r="D55" s="189" t="s">
        <v>542</v>
      </c>
      <c r="E55" s="184"/>
      <c r="F55" s="184"/>
      <c r="G55" s="184"/>
      <c r="H55" s="184"/>
      <c r="I55" s="184"/>
      <c r="J55" s="184"/>
      <c r="K55" s="184"/>
      <c r="L55" s="184"/>
      <c r="M55" s="184"/>
      <c r="N55" s="184"/>
      <c r="O55" s="184"/>
      <c r="P55" s="184"/>
      <c r="Q55" s="184"/>
      <c r="R55" s="184"/>
      <c r="S55" s="184"/>
      <c r="T55" s="184"/>
    </row>
    <row r="56" spans="1:20" s="183" customFormat="1" x14ac:dyDescent="0.2">
      <c r="A56" s="184" t="str">
        <f>F_Inputs!B123</f>
        <v>IPD04_CO_IN_21</v>
      </c>
      <c r="B56" s="184"/>
      <c r="C56" s="184"/>
      <c r="D56" s="184"/>
      <c r="E56" s="184" t="s">
        <v>543</v>
      </c>
      <c r="F56" s="264"/>
      <c r="G56" s="184" t="str">
        <f t="shared" ref="G56:G62" si="3">$F$15</f>
        <v>£m (2017-18 FYA CPIH prices)</v>
      </c>
      <c r="H56" s="184"/>
      <c r="I56" s="184"/>
      <c r="J56" s="184"/>
      <c r="K56" s="184"/>
      <c r="L56" s="184"/>
      <c r="M56" s="184"/>
      <c r="N56" s="184"/>
      <c r="O56" s="184"/>
      <c r="P56" s="184"/>
      <c r="Q56" s="184"/>
      <c r="R56" s="184"/>
      <c r="S56" s="184"/>
      <c r="T56" s="184"/>
    </row>
    <row r="57" spans="1:20" s="183" customFormat="1" x14ac:dyDescent="0.2">
      <c r="A57" s="184" t="str">
        <f>F_Inputs!B124</f>
        <v>IPD04_CO_IN_22</v>
      </c>
      <c r="B57" s="184"/>
      <c r="C57" s="184"/>
      <c r="D57" s="184"/>
      <c r="E57" s="184" t="s">
        <v>544</v>
      </c>
      <c r="F57" s="264"/>
      <c r="G57" s="184" t="str">
        <f t="shared" si="3"/>
        <v>£m (2017-18 FYA CPIH prices)</v>
      </c>
      <c r="H57" s="184"/>
      <c r="I57" s="184"/>
      <c r="J57" s="184"/>
      <c r="K57" s="184"/>
      <c r="L57" s="184"/>
      <c r="M57" s="184"/>
      <c r="N57" s="184"/>
      <c r="O57" s="184"/>
      <c r="P57" s="184"/>
      <c r="Q57" s="184"/>
      <c r="R57" s="184"/>
      <c r="S57" s="184"/>
      <c r="T57" s="184"/>
    </row>
    <row r="58" spans="1:20" s="183" customFormat="1" x14ac:dyDescent="0.2">
      <c r="A58" s="184" t="str">
        <f>F_Inputs!B125</f>
        <v>IPD04_CO_IN_23</v>
      </c>
      <c r="B58" s="184"/>
      <c r="C58" s="184"/>
      <c r="D58" s="184"/>
      <c r="E58" s="184" t="s">
        <v>545</v>
      </c>
      <c r="F58" s="264"/>
      <c r="G58" s="184" t="str">
        <f t="shared" si="3"/>
        <v>£m (2017-18 FYA CPIH prices)</v>
      </c>
      <c r="H58" s="184"/>
      <c r="I58" s="184"/>
      <c r="J58" s="184"/>
      <c r="K58" s="184"/>
      <c r="L58" s="184"/>
      <c r="M58" s="184"/>
      <c r="N58" s="184"/>
      <c r="O58" s="184"/>
      <c r="P58" s="184"/>
      <c r="Q58" s="184"/>
      <c r="R58" s="184"/>
      <c r="S58" s="184"/>
      <c r="T58" s="184"/>
    </row>
    <row r="59" spans="1:20" s="183" customFormat="1" x14ac:dyDescent="0.2">
      <c r="A59" s="184" t="str">
        <f>F_Inputs!B126</f>
        <v>IPD04_CO_IN_24</v>
      </c>
      <c r="B59" s="184"/>
      <c r="C59" s="184"/>
      <c r="D59" s="184"/>
      <c r="E59" s="184" t="s">
        <v>546</v>
      </c>
      <c r="F59" s="264"/>
      <c r="G59" s="184" t="str">
        <f t="shared" si="3"/>
        <v>£m (2017-18 FYA CPIH prices)</v>
      </c>
      <c r="H59" s="184"/>
      <c r="I59" s="184"/>
      <c r="J59" s="184"/>
      <c r="K59" s="184"/>
      <c r="L59" s="184"/>
      <c r="M59" s="184"/>
      <c r="N59" s="184"/>
      <c r="O59" s="184"/>
      <c r="P59" s="184"/>
      <c r="Q59" s="184"/>
      <c r="R59" s="184"/>
      <c r="S59" s="184"/>
      <c r="T59" s="184"/>
    </row>
    <row r="60" spans="1:20" s="183" customFormat="1" x14ac:dyDescent="0.2">
      <c r="A60" s="184" t="str">
        <f>F_Inputs!B127</f>
        <v>IPD04_CO_IN_25</v>
      </c>
      <c r="B60" s="184"/>
      <c r="C60" s="184"/>
      <c r="D60" s="184"/>
      <c r="E60" s="184" t="s">
        <v>547</v>
      </c>
      <c r="F60" s="264"/>
      <c r="G60" s="184" t="str">
        <f t="shared" si="3"/>
        <v>£m (2017-18 FYA CPIH prices)</v>
      </c>
      <c r="H60" s="184"/>
      <c r="I60" s="184"/>
      <c r="J60" s="184"/>
      <c r="K60" s="184"/>
      <c r="L60" s="184"/>
      <c r="M60" s="184"/>
      <c r="N60" s="184"/>
      <c r="O60" s="184"/>
      <c r="P60" s="184"/>
      <c r="Q60" s="184"/>
      <c r="R60" s="184"/>
      <c r="S60" s="184"/>
      <c r="T60" s="184"/>
    </row>
    <row r="61" spans="1:20" s="155" customFormat="1" x14ac:dyDescent="0.2">
      <c r="A61" s="184" t="str">
        <f>F_Inputs!B128</f>
        <v>IPD04_CO_IN_26</v>
      </c>
      <c r="B61" s="184"/>
      <c r="C61" s="184"/>
      <c r="D61" s="184"/>
      <c r="E61" s="184" t="s">
        <v>548</v>
      </c>
      <c r="F61" s="264"/>
      <c r="G61" s="184" t="str">
        <f t="shared" si="3"/>
        <v>£m (2017-18 FYA CPIH prices)</v>
      </c>
      <c r="H61" s="184"/>
      <c r="I61" s="157"/>
      <c r="J61" s="157"/>
      <c r="K61" s="157"/>
      <c r="L61" s="157"/>
      <c r="M61" s="157"/>
      <c r="N61" s="157"/>
      <c r="O61" s="157"/>
      <c r="P61" s="157"/>
      <c r="Q61" s="157"/>
      <c r="R61" s="157"/>
      <c r="S61" s="157"/>
      <c r="T61" s="157"/>
    </row>
    <row r="62" spans="1:20" s="183" customFormat="1" x14ac:dyDescent="0.2">
      <c r="A62" s="184" t="str">
        <f>F_Inputs!B129</f>
        <v>IPD04_CO_IN_27</v>
      </c>
      <c r="B62" s="184"/>
      <c r="C62" s="184"/>
      <c r="D62" s="184"/>
      <c r="E62" s="184" t="s">
        <v>549</v>
      </c>
      <c r="F62" s="264"/>
      <c r="G62" s="184" t="str">
        <f t="shared" si="3"/>
        <v>£m (2017-18 FYA CPIH prices)</v>
      </c>
      <c r="H62" s="184"/>
      <c r="I62" s="184"/>
      <c r="J62" s="184"/>
      <c r="K62" s="184"/>
      <c r="L62" s="184"/>
      <c r="M62" s="184"/>
      <c r="N62" s="184"/>
      <c r="O62" s="184"/>
      <c r="P62" s="184"/>
      <c r="Q62" s="184"/>
      <c r="R62" s="184"/>
      <c r="S62" s="184"/>
      <c r="T62" s="184"/>
    </row>
    <row r="63" spans="1:20" s="183" customFormat="1" x14ac:dyDescent="0.2">
      <c r="A63" s="184"/>
      <c r="B63" s="184"/>
      <c r="C63" s="184"/>
      <c r="D63" s="184"/>
      <c r="E63" s="184"/>
      <c r="F63" s="184"/>
      <c r="G63" s="184"/>
      <c r="H63" s="184"/>
      <c r="I63" s="184"/>
      <c r="J63" s="184"/>
      <c r="K63" s="184"/>
      <c r="L63" s="184"/>
      <c r="M63" s="184"/>
      <c r="N63" s="184"/>
      <c r="O63" s="184"/>
      <c r="P63" s="184"/>
      <c r="Q63" s="184"/>
      <c r="R63" s="184"/>
      <c r="S63" s="184"/>
      <c r="T63" s="184"/>
    </row>
    <row r="64" spans="1:20" s="183" customFormat="1" x14ac:dyDescent="0.2">
      <c r="A64" s="184"/>
      <c r="B64" s="184"/>
      <c r="C64" s="188" t="s">
        <v>550</v>
      </c>
      <c r="D64" s="184"/>
      <c r="E64" s="184"/>
      <c r="F64" s="184"/>
      <c r="G64" s="184"/>
      <c r="H64" s="184"/>
      <c r="I64" s="184"/>
      <c r="J64" s="184"/>
      <c r="K64" s="184"/>
      <c r="L64" s="184"/>
      <c r="M64" s="184"/>
      <c r="N64" s="184"/>
      <c r="O64" s="184"/>
      <c r="P64" s="184"/>
      <c r="Q64" s="184"/>
      <c r="R64" s="184"/>
      <c r="S64" s="184"/>
      <c r="T64" s="184"/>
    </row>
    <row r="65" spans="1:20" s="183" customFormat="1" x14ac:dyDescent="0.2">
      <c r="A65" s="184"/>
      <c r="B65" s="184"/>
      <c r="C65" s="188"/>
      <c r="D65" s="190" t="s">
        <v>551</v>
      </c>
      <c r="E65" s="184"/>
      <c r="F65" s="184"/>
      <c r="G65" s="184"/>
      <c r="H65" s="184"/>
      <c r="I65" s="184"/>
      <c r="J65" s="184"/>
      <c r="K65" s="184"/>
      <c r="L65" s="184"/>
      <c r="M65" s="184"/>
      <c r="N65" s="184"/>
      <c r="O65" s="184"/>
      <c r="P65" s="184"/>
      <c r="Q65" s="184"/>
      <c r="R65" s="184"/>
      <c r="S65" s="184"/>
      <c r="T65" s="184"/>
    </row>
    <row r="66" spans="1:20" s="183" customFormat="1" x14ac:dyDescent="0.2">
      <c r="A66" s="184"/>
      <c r="B66" s="184"/>
      <c r="C66" s="188"/>
      <c r="D66" s="184"/>
      <c r="E66" s="184"/>
      <c r="F66" s="184"/>
      <c r="G66" s="184"/>
      <c r="H66" s="184"/>
      <c r="I66" s="184"/>
      <c r="J66" s="184"/>
      <c r="K66" s="184"/>
      <c r="L66" s="184"/>
      <c r="M66" s="184"/>
      <c r="N66" s="184"/>
      <c r="O66" s="184"/>
      <c r="P66" s="184"/>
      <c r="Q66" s="184"/>
      <c r="R66" s="184"/>
      <c r="S66" s="184"/>
      <c r="T66" s="184"/>
    </row>
    <row r="67" spans="1:20" s="183" customFormat="1" x14ac:dyDescent="0.2">
      <c r="A67" s="184" t="str">
        <f>F_Inputs!B130</f>
        <v>IPD04_CO_IN_31</v>
      </c>
      <c r="B67" s="184"/>
      <c r="C67" s="184"/>
      <c r="D67" s="184"/>
      <c r="E67" s="184" t="s">
        <v>215</v>
      </c>
      <c r="F67" s="264"/>
      <c r="G67" s="184" t="str">
        <f t="shared" ref="G67:G73" si="4">$F$15</f>
        <v>£m (2017-18 FYA CPIH prices)</v>
      </c>
      <c r="H67" s="184"/>
      <c r="I67" s="184"/>
      <c r="J67" s="184"/>
      <c r="K67" s="184"/>
      <c r="L67" s="184"/>
      <c r="M67" s="184"/>
      <c r="N67" s="184"/>
      <c r="O67" s="184"/>
      <c r="P67" s="184"/>
      <c r="Q67" s="184"/>
      <c r="R67" s="184"/>
      <c r="S67" s="184"/>
      <c r="T67" s="184"/>
    </row>
    <row r="68" spans="1:20" s="183" customFormat="1" x14ac:dyDescent="0.2">
      <c r="A68" s="184" t="str">
        <f>F_Inputs!B131</f>
        <v>IPD04_CO_IN_32</v>
      </c>
      <c r="B68" s="184"/>
      <c r="C68" s="184"/>
      <c r="D68" s="184"/>
      <c r="E68" s="184" t="s">
        <v>217</v>
      </c>
      <c r="F68" s="264"/>
      <c r="G68" s="184" t="str">
        <f t="shared" si="4"/>
        <v>£m (2017-18 FYA CPIH prices)</v>
      </c>
      <c r="H68" s="184"/>
      <c r="I68" s="184"/>
      <c r="J68" s="184"/>
      <c r="K68" s="184"/>
      <c r="L68" s="184"/>
      <c r="M68" s="184"/>
      <c r="N68" s="184"/>
      <c r="O68" s="184"/>
      <c r="P68" s="184"/>
      <c r="Q68" s="184"/>
      <c r="R68" s="184"/>
      <c r="S68" s="184"/>
      <c r="T68" s="184"/>
    </row>
    <row r="69" spans="1:20" s="183" customFormat="1" x14ac:dyDescent="0.2">
      <c r="A69" s="184" t="str">
        <f>F_Inputs!B132</f>
        <v>IPD04_CO_IN_33</v>
      </c>
      <c r="B69" s="184"/>
      <c r="C69" s="184"/>
      <c r="D69" s="184"/>
      <c r="E69" s="184" t="s">
        <v>219</v>
      </c>
      <c r="F69" s="264"/>
      <c r="G69" s="184" t="str">
        <f t="shared" si="4"/>
        <v>£m (2017-18 FYA CPIH prices)</v>
      </c>
      <c r="H69" s="184"/>
      <c r="I69" s="184"/>
      <c r="J69" s="184"/>
      <c r="K69" s="184"/>
      <c r="L69" s="184"/>
      <c r="M69" s="184"/>
      <c r="N69" s="184"/>
      <c r="O69" s="184"/>
      <c r="P69" s="184"/>
      <c r="Q69" s="184"/>
      <c r="R69" s="184"/>
      <c r="S69" s="184"/>
      <c r="T69" s="184"/>
    </row>
    <row r="70" spans="1:20" s="183" customFormat="1" x14ac:dyDescent="0.2">
      <c r="A70" s="184" t="str">
        <f>F_Inputs!B133</f>
        <v>IPD04_CO_IN_34</v>
      </c>
      <c r="B70" s="184"/>
      <c r="C70" s="184"/>
      <c r="D70" s="184"/>
      <c r="E70" s="184" t="s">
        <v>221</v>
      </c>
      <c r="F70" s="264"/>
      <c r="G70" s="184" t="str">
        <f t="shared" si="4"/>
        <v>£m (2017-18 FYA CPIH prices)</v>
      </c>
      <c r="H70" s="184"/>
      <c r="I70" s="184"/>
      <c r="J70" s="184"/>
      <c r="K70" s="184"/>
      <c r="L70" s="184"/>
      <c r="M70" s="184"/>
      <c r="N70" s="184"/>
      <c r="O70" s="184"/>
      <c r="P70" s="184"/>
      <c r="Q70" s="184"/>
      <c r="R70" s="184"/>
      <c r="S70" s="184"/>
      <c r="T70" s="184"/>
    </row>
    <row r="71" spans="1:20" s="183" customFormat="1" x14ac:dyDescent="0.2">
      <c r="A71" s="184" t="str">
        <f>F_Inputs!B134</f>
        <v>IPD04_CO_IN_35</v>
      </c>
      <c r="B71" s="184"/>
      <c r="C71" s="184"/>
      <c r="D71" s="184"/>
      <c r="E71" s="184" t="s">
        <v>223</v>
      </c>
      <c r="F71" s="264"/>
      <c r="G71" s="184" t="str">
        <f t="shared" si="4"/>
        <v>£m (2017-18 FYA CPIH prices)</v>
      </c>
      <c r="H71" s="184"/>
      <c r="I71" s="184"/>
      <c r="J71" s="184"/>
      <c r="K71" s="184"/>
      <c r="L71" s="184"/>
      <c r="M71" s="184"/>
      <c r="N71" s="184"/>
      <c r="O71" s="184"/>
      <c r="P71" s="184"/>
      <c r="Q71" s="184"/>
      <c r="R71" s="184"/>
      <c r="S71" s="184"/>
      <c r="T71" s="184"/>
    </row>
    <row r="72" spans="1:20" s="183" customFormat="1" x14ac:dyDescent="0.2">
      <c r="A72" s="184" t="str">
        <f>F_Inputs!B135</f>
        <v>IPD04_CO_IN_36</v>
      </c>
      <c r="B72" s="184"/>
      <c r="C72" s="184"/>
      <c r="D72" s="184"/>
      <c r="E72" s="184" t="s">
        <v>225</v>
      </c>
      <c r="F72" s="264"/>
      <c r="G72" s="184" t="str">
        <f t="shared" si="4"/>
        <v>£m (2017-18 FYA CPIH prices)</v>
      </c>
      <c r="H72" s="184"/>
      <c r="I72" s="184"/>
      <c r="J72" s="184"/>
      <c r="K72" s="184"/>
      <c r="L72" s="184"/>
      <c r="M72" s="184"/>
      <c r="N72" s="184"/>
      <c r="O72" s="184"/>
      <c r="P72" s="184"/>
      <c r="Q72" s="184"/>
      <c r="R72" s="184"/>
      <c r="S72" s="184"/>
      <c r="T72" s="184"/>
    </row>
    <row r="73" spans="1:20" s="183" customFormat="1" x14ac:dyDescent="0.2">
      <c r="A73" s="184" t="str">
        <f>F_Inputs!B136</f>
        <v>IPD04_CO_IN_37</v>
      </c>
      <c r="B73" s="184"/>
      <c r="C73" s="184"/>
      <c r="D73" s="184"/>
      <c r="E73" s="184" t="s">
        <v>227</v>
      </c>
      <c r="F73" s="264"/>
      <c r="G73" s="184" t="str">
        <f t="shared" si="4"/>
        <v>£m (2017-18 FYA CPIH prices)</v>
      </c>
      <c r="H73" s="184"/>
      <c r="I73" s="184"/>
      <c r="J73" s="184"/>
      <c r="K73" s="184"/>
      <c r="L73" s="184"/>
      <c r="M73" s="184"/>
      <c r="N73" s="184"/>
      <c r="O73" s="184"/>
      <c r="P73" s="184"/>
      <c r="Q73" s="184"/>
      <c r="R73" s="184"/>
      <c r="S73" s="184"/>
      <c r="T73" s="184"/>
    </row>
    <row r="74" spans="1:20" s="183" customFormat="1" x14ac:dyDescent="0.2">
      <c r="A74" s="184"/>
      <c r="B74" s="184"/>
      <c r="C74" s="184"/>
      <c r="D74" s="184"/>
      <c r="E74" s="184"/>
      <c r="F74" s="184"/>
      <c r="G74" s="184"/>
      <c r="H74" s="184"/>
      <c r="I74" s="184"/>
      <c r="J74" s="184"/>
      <c r="K74" s="184"/>
      <c r="L74" s="184"/>
      <c r="M74" s="184"/>
      <c r="N74" s="184"/>
      <c r="O74" s="184"/>
      <c r="P74" s="184"/>
      <c r="Q74" s="184"/>
      <c r="R74" s="184"/>
      <c r="S74" s="184"/>
      <c r="T74" s="184"/>
    </row>
    <row r="75" spans="1:20" s="213" customFormat="1" ht="13.5" x14ac:dyDescent="0.25">
      <c r="A75" s="213" t="s">
        <v>552</v>
      </c>
    </row>
    <row r="76" spans="1:20" s="183" customFormat="1" x14ac:dyDescent="0.2">
      <c r="A76" s="184"/>
      <c r="B76" s="184"/>
      <c r="C76" s="184"/>
      <c r="D76" s="184"/>
      <c r="E76" s="184"/>
      <c r="F76" s="184"/>
      <c r="G76" s="184"/>
      <c r="H76" s="184"/>
      <c r="I76" s="184"/>
      <c r="J76" s="184"/>
      <c r="K76" s="184"/>
      <c r="L76" s="184"/>
      <c r="M76" s="184"/>
      <c r="N76" s="184"/>
      <c r="O76" s="184"/>
      <c r="P76" s="184"/>
      <c r="Q76" s="184"/>
      <c r="R76" s="184"/>
      <c r="S76" s="184"/>
      <c r="T76" s="184"/>
    </row>
    <row r="77" spans="1:20" s="183" customFormat="1" x14ac:dyDescent="0.2">
      <c r="A77" s="184"/>
      <c r="B77" s="188" t="s">
        <v>553</v>
      </c>
      <c r="C77" s="184"/>
      <c r="D77" s="184"/>
      <c r="E77" s="184"/>
      <c r="F77" s="184"/>
      <c r="G77" s="184"/>
      <c r="H77" s="184"/>
      <c r="I77" s="184"/>
      <c r="J77" s="184"/>
      <c r="K77" s="184"/>
      <c r="L77" s="184"/>
      <c r="M77" s="184"/>
      <c r="N77" s="184"/>
      <c r="O77" s="184"/>
      <c r="P77" s="184"/>
      <c r="Q77" s="184"/>
      <c r="R77" s="184"/>
      <c r="S77" s="184"/>
      <c r="T77" s="184"/>
    </row>
    <row r="78" spans="1:20" s="183" customFormat="1" x14ac:dyDescent="0.2">
      <c r="A78" s="184"/>
      <c r="B78" s="188"/>
      <c r="C78" s="184"/>
      <c r="D78" s="184"/>
      <c r="E78" s="184"/>
      <c r="F78" s="184"/>
      <c r="G78" s="184"/>
      <c r="H78" s="184"/>
      <c r="I78" s="184"/>
      <c r="J78" s="184"/>
      <c r="K78" s="184"/>
      <c r="L78" s="184"/>
      <c r="M78" s="184"/>
      <c r="N78" s="184"/>
      <c r="O78" s="184"/>
      <c r="P78" s="184"/>
      <c r="Q78" s="184"/>
      <c r="R78" s="184"/>
      <c r="S78" s="184"/>
      <c r="T78" s="184"/>
    </row>
    <row r="79" spans="1:20" s="183" customFormat="1" x14ac:dyDescent="0.2">
      <c r="A79" s="184" t="str">
        <f>F_Inputs!B147</f>
        <v>IPD04_CO_IN_61</v>
      </c>
      <c r="B79" s="184"/>
      <c r="C79" s="184"/>
      <c r="D79" s="184"/>
      <c r="E79" s="184" t="s">
        <v>406</v>
      </c>
      <c r="F79" s="432">
        <v>3.2899999999999999E-2</v>
      </c>
      <c r="G79" s="184" t="s">
        <v>554</v>
      </c>
      <c r="H79" s="184"/>
      <c r="I79" s="184"/>
      <c r="J79" s="184"/>
      <c r="K79" s="184"/>
      <c r="L79" s="184"/>
      <c r="M79" s="184"/>
      <c r="N79" s="184"/>
      <c r="O79" s="184"/>
      <c r="P79" s="184"/>
      <c r="Q79" s="184"/>
      <c r="R79" s="184"/>
      <c r="S79" s="184"/>
      <c r="T79" s="184"/>
    </row>
    <row r="80" spans="1:20" s="183" customFormat="1" x14ac:dyDescent="0.2">
      <c r="A80" s="184" t="str">
        <f>F_Inputs!B148</f>
        <v>IPD04_CO_IN_62</v>
      </c>
      <c r="B80" s="184"/>
      <c r="C80" s="184"/>
      <c r="D80" s="184"/>
      <c r="E80" s="184" t="s">
        <v>233</v>
      </c>
      <c r="F80" s="432">
        <v>3.3700000000000001E-2</v>
      </c>
      <c r="G80" s="184" t="s">
        <v>554</v>
      </c>
      <c r="H80" s="184"/>
      <c r="I80" s="184"/>
      <c r="J80" s="184"/>
      <c r="K80" s="184"/>
      <c r="L80" s="184"/>
      <c r="M80" s="184"/>
      <c r="N80" s="184"/>
      <c r="O80" s="184"/>
      <c r="P80" s="184"/>
      <c r="Q80" s="184"/>
      <c r="R80" s="184"/>
      <c r="S80" s="184"/>
      <c r="T80" s="184"/>
    </row>
    <row r="81" spans="1:20" s="183" customFormat="1" x14ac:dyDescent="0.2">
      <c r="A81" s="184" t="str">
        <f>F_Inputs!B149</f>
        <v>IPD04_CO_IN_63</v>
      </c>
      <c r="B81" s="184"/>
      <c r="C81" s="184"/>
      <c r="D81" s="184"/>
      <c r="E81" s="184" t="s">
        <v>409</v>
      </c>
      <c r="F81" s="431">
        <v>1</v>
      </c>
      <c r="G81" s="184" t="s">
        <v>555</v>
      </c>
      <c r="H81" s="184"/>
      <c r="I81" s="184"/>
      <c r="J81" s="184"/>
      <c r="K81" s="184"/>
      <c r="L81" s="184"/>
      <c r="M81" s="184"/>
      <c r="N81" s="184"/>
      <c r="O81" s="184"/>
      <c r="P81" s="184"/>
      <c r="Q81" s="184"/>
      <c r="R81" s="184"/>
      <c r="S81" s="184"/>
      <c r="T81" s="184"/>
    </row>
    <row r="82" spans="1:20" s="183" customFormat="1" x14ac:dyDescent="0.2">
      <c r="A82" s="184"/>
      <c r="B82" s="184"/>
      <c r="C82" s="184"/>
      <c r="D82" s="184"/>
      <c r="E82" s="184"/>
      <c r="F82" s="184"/>
      <c r="G82" s="184"/>
      <c r="H82" s="184"/>
      <c r="I82" s="184"/>
      <c r="J82" s="184"/>
      <c r="K82" s="184"/>
      <c r="L82" s="184"/>
      <c r="M82" s="184"/>
      <c r="N82" s="184"/>
      <c r="O82" s="184"/>
      <c r="P82" s="184"/>
      <c r="Q82" s="184"/>
      <c r="R82" s="184"/>
      <c r="S82" s="184"/>
      <c r="T82" s="184"/>
    </row>
    <row r="83" spans="1:20" s="183" customFormat="1" x14ac:dyDescent="0.2">
      <c r="A83" s="184" t="str">
        <f>F_Inputs!B150</f>
        <v>IPD04_CO_IN_64</v>
      </c>
      <c r="B83" s="184"/>
      <c r="C83" s="184"/>
      <c r="D83" s="184"/>
      <c r="E83" s="266" t="s">
        <v>411</v>
      </c>
      <c r="F83" s="97"/>
      <c r="G83" s="97" t="s">
        <v>554</v>
      </c>
      <c r="H83" s="97"/>
      <c r="I83" s="89"/>
      <c r="J83" s="195"/>
      <c r="K83" s="195"/>
      <c r="L83" s="195"/>
      <c r="M83" s="195"/>
      <c r="N83" s="195"/>
      <c r="O83" s="195"/>
      <c r="P83" s="195"/>
      <c r="Q83" s="201">
        <v>0.19</v>
      </c>
      <c r="R83" s="201">
        <v>0.19</v>
      </c>
      <c r="S83" s="201">
        <v>0.25</v>
      </c>
      <c r="T83" s="195"/>
    </row>
    <row r="84" spans="1:20" s="183" customFormat="1" x14ac:dyDescent="0.2">
      <c r="A84" s="184"/>
      <c r="B84" s="184"/>
      <c r="C84" s="184"/>
      <c r="D84" s="184"/>
      <c r="E84" s="184"/>
      <c r="F84" s="184"/>
      <c r="G84" s="184"/>
      <c r="H84" s="184"/>
      <c r="I84" s="184"/>
      <c r="J84" s="184"/>
      <c r="K84" s="184"/>
      <c r="L84" s="184"/>
      <c r="M84" s="184"/>
      <c r="N84" s="184"/>
      <c r="O84" s="184"/>
      <c r="P84" s="184"/>
      <c r="Q84" s="184"/>
      <c r="R84" s="184"/>
      <c r="S84" s="184"/>
      <c r="T84" s="184"/>
    </row>
    <row r="85" spans="1:20" s="183" customFormat="1" x14ac:dyDescent="0.2">
      <c r="A85" s="184" t="str">
        <f>F_Inputs!B151</f>
        <v>IPD04_CO_IN_65</v>
      </c>
      <c r="B85" s="184"/>
      <c r="C85" s="184"/>
      <c r="D85" s="184"/>
      <c r="E85" s="157" t="s">
        <v>413</v>
      </c>
      <c r="F85" s="157"/>
      <c r="G85" s="157" t="s">
        <v>109</v>
      </c>
      <c r="H85" s="157"/>
      <c r="I85" s="184"/>
      <c r="J85" s="279">
        <v>100.3</v>
      </c>
      <c r="K85" s="279">
        <v>101.8</v>
      </c>
      <c r="L85" s="279">
        <v>104.7</v>
      </c>
      <c r="M85" s="279">
        <v>106.9</v>
      </c>
      <c r="N85" s="279">
        <v>108.5</v>
      </c>
      <c r="O85" s="279">
        <v>109.1</v>
      </c>
      <c r="P85" s="425">
        <v>114.1</v>
      </c>
      <c r="Q85" s="425">
        <v>124.8</v>
      </c>
      <c r="R85" s="425">
        <v>130</v>
      </c>
      <c r="S85" s="346">
        <v>133.25</v>
      </c>
      <c r="T85" s="156"/>
    </row>
    <row r="86" spans="1:20" s="183" customFormat="1" x14ac:dyDescent="0.2">
      <c r="A86" s="184"/>
      <c r="B86" s="184"/>
      <c r="C86" s="184"/>
      <c r="D86" s="184"/>
      <c r="E86" s="157"/>
      <c r="F86" s="157"/>
      <c r="G86" s="157"/>
      <c r="H86" s="157"/>
      <c r="I86" s="184"/>
      <c r="J86" s="157"/>
      <c r="K86" s="157"/>
      <c r="L86" s="157"/>
      <c r="M86" s="157"/>
      <c r="N86" s="157"/>
      <c r="O86" s="157"/>
      <c r="P86" s="157"/>
      <c r="Q86" s="157"/>
      <c r="R86" s="157"/>
      <c r="S86" s="157"/>
      <c r="T86" s="184"/>
    </row>
    <row r="87" spans="1:20" s="183" customFormat="1" x14ac:dyDescent="0.2">
      <c r="A87" s="184"/>
      <c r="B87" s="184"/>
      <c r="C87" s="184"/>
      <c r="D87" s="189" t="s">
        <v>556</v>
      </c>
      <c r="E87" s="157"/>
      <c r="F87" s="157"/>
      <c r="G87" s="157"/>
      <c r="H87" s="157"/>
      <c r="I87" s="184"/>
      <c r="J87" s="157"/>
      <c r="K87" s="157"/>
      <c r="L87" s="157"/>
      <c r="M87" s="157"/>
      <c r="N87" s="157"/>
      <c r="O87" s="157"/>
      <c r="P87" s="157"/>
      <c r="Q87" s="157"/>
      <c r="R87" s="157"/>
      <c r="S87" s="157"/>
      <c r="T87" s="184"/>
    </row>
    <row r="88" spans="1:20" s="183" customFormat="1" x14ac:dyDescent="0.2">
      <c r="A88" s="184"/>
      <c r="B88" s="184"/>
      <c r="C88" s="184"/>
      <c r="D88" s="184"/>
      <c r="E88" s="157" t="s">
        <v>557</v>
      </c>
      <c r="F88" s="274">
        <v>103.2</v>
      </c>
      <c r="G88" s="112" t="s">
        <v>109</v>
      </c>
      <c r="H88" s="157"/>
      <c r="I88" s="184"/>
      <c r="J88" s="157"/>
      <c r="K88" s="157"/>
      <c r="L88" s="157"/>
      <c r="M88" s="157"/>
      <c r="N88" s="157"/>
      <c r="O88" s="157"/>
      <c r="P88" s="157"/>
      <c r="Q88" s="157"/>
      <c r="R88" s="157"/>
      <c r="S88" s="157"/>
      <c r="T88" s="184"/>
    </row>
    <row r="89" spans="1:20" s="183" customFormat="1" x14ac:dyDescent="0.2">
      <c r="A89" s="184"/>
      <c r="B89" s="184"/>
      <c r="C89" s="184"/>
      <c r="D89" s="184"/>
      <c r="E89" s="157" t="s">
        <v>558</v>
      </c>
      <c r="F89" s="274">
        <v>103.5</v>
      </c>
      <c r="G89" s="112" t="s">
        <v>109</v>
      </c>
      <c r="H89" s="157"/>
      <c r="I89" s="184"/>
      <c r="J89" s="157"/>
      <c r="K89" s="157"/>
      <c r="L89" s="157"/>
      <c r="M89" s="157"/>
      <c r="N89" s="157"/>
      <c r="O89" s="157"/>
      <c r="P89" s="157"/>
      <c r="Q89" s="157"/>
      <c r="R89" s="157"/>
      <c r="S89" s="157"/>
      <c r="T89" s="184"/>
    </row>
    <row r="90" spans="1:20" s="183" customFormat="1" x14ac:dyDescent="0.2">
      <c r="A90" s="184"/>
      <c r="B90" s="184"/>
      <c r="C90" s="184"/>
      <c r="D90" s="184"/>
      <c r="E90" s="157" t="s">
        <v>559</v>
      </c>
      <c r="F90" s="274">
        <v>103.5</v>
      </c>
      <c r="G90" s="112" t="s">
        <v>109</v>
      </c>
      <c r="H90" s="157"/>
      <c r="I90" s="184"/>
      <c r="J90" s="157"/>
      <c r="K90" s="157"/>
      <c r="L90" s="157"/>
      <c r="M90" s="157"/>
      <c r="N90" s="157"/>
      <c r="O90" s="157"/>
      <c r="P90" s="157"/>
      <c r="Q90" s="157"/>
      <c r="R90" s="157"/>
      <c r="S90" s="157"/>
      <c r="T90" s="184"/>
    </row>
    <row r="91" spans="1:20" s="183" customFormat="1" x14ac:dyDescent="0.2">
      <c r="A91" s="184"/>
      <c r="B91" s="184"/>
      <c r="C91" s="184"/>
      <c r="D91" s="184"/>
      <c r="E91" s="157" t="s">
        <v>560</v>
      </c>
      <c r="F91" s="274">
        <v>103.5</v>
      </c>
      <c r="G91" s="112" t="s">
        <v>109</v>
      </c>
      <c r="H91" s="157"/>
      <c r="I91" s="184"/>
      <c r="J91" s="157"/>
      <c r="K91" s="157"/>
      <c r="L91" s="157"/>
      <c r="M91" s="157"/>
      <c r="N91" s="157"/>
      <c r="O91" s="157"/>
      <c r="P91" s="157"/>
      <c r="Q91" s="157"/>
      <c r="R91" s="157"/>
      <c r="S91" s="157"/>
      <c r="T91" s="184"/>
    </row>
    <row r="92" spans="1:20" s="183" customFormat="1" x14ac:dyDescent="0.2">
      <c r="A92" s="184"/>
      <c r="B92" s="184"/>
      <c r="C92" s="184"/>
      <c r="D92" s="184"/>
      <c r="E92" s="157" t="s">
        <v>561</v>
      </c>
      <c r="F92" s="274">
        <v>104</v>
      </c>
      <c r="G92" s="112" t="s">
        <v>109</v>
      </c>
      <c r="H92" s="157"/>
      <c r="I92" s="184"/>
      <c r="J92" s="157"/>
      <c r="K92" s="157"/>
      <c r="L92" s="157"/>
      <c r="M92" s="157"/>
      <c r="N92" s="157"/>
      <c r="O92" s="157"/>
      <c r="P92" s="157"/>
      <c r="Q92" s="157"/>
      <c r="R92" s="157"/>
      <c r="S92" s="157"/>
      <c r="T92" s="184"/>
    </row>
    <row r="93" spans="1:20" s="183" customFormat="1" x14ac:dyDescent="0.2">
      <c r="A93" s="184"/>
      <c r="B93" s="184"/>
      <c r="C93" s="184"/>
      <c r="D93" s="184"/>
      <c r="E93" s="157" t="s">
        <v>562</v>
      </c>
      <c r="F93" s="274">
        <v>104.3</v>
      </c>
      <c r="G93" s="112" t="s">
        <v>109</v>
      </c>
      <c r="H93" s="157"/>
      <c r="I93" s="184"/>
      <c r="J93" s="157"/>
      <c r="K93" s="157"/>
      <c r="L93" s="157"/>
      <c r="M93" s="157"/>
      <c r="N93" s="157"/>
      <c r="O93" s="157"/>
      <c r="P93" s="157"/>
      <c r="Q93" s="157"/>
      <c r="R93" s="157"/>
      <c r="S93" s="157"/>
      <c r="T93" s="184"/>
    </row>
    <row r="94" spans="1:20" s="183" customFormat="1" x14ac:dyDescent="0.2">
      <c r="A94" s="184"/>
      <c r="B94" s="184"/>
      <c r="C94" s="184"/>
      <c r="D94" s="184"/>
      <c r="E94" s="157" t="s">
        <v>563</v>
      </c>
      <c r="F94" s="274">
        <v>104.4</v>
      </c>
      <c r="G94" s="112" t="s">
        <v>109</v>
      </c>
      <c r="H94" s="157"/>
      <c r="I94" s="184"/>
      <c r="J94" s="157"/>
      <c r="K94" s="157"/>
      <c r="L94" s="157"/>
      <c r="M94" s="157"/>
      <c r="N94" s="157"/>
      <c r="O94" s="157"/>
      <c r="P94" s="157"/>
      <c r="Q94" s="157"/>
      <c r="R94" s="157"/>
      <c r="S94" s="157"/>
      <c r="T94" s="184"/>
    </row>
    <row r="95" spans="1:20" s="183" customFormat="1" x14ac:dyDescent="0.2">
      <c r="A95" s="184"/>
      <c r="B95" s="184"/>
      <c r="C95" s="184"/>
      <c r="D95" s="184"/>
      <c r="E95" s="157" t="s">
        <v>564</v>
      </c>
      <c r="F95" s="274">
        <v>104.7</v>
      </c>
      <c r="G95" s="112" t="s">
        <v>109</v>
      </c>
      <c r="H95" s="157"/>
      <c r="I95" s="184"/>
      <c r="J95" s="157"/>
      <c r="K95" s="157"/>
      <c r="L95" s="157"/>
      <c r="M95" s="157"/>
      <c r="N95" s="157"/>
      <c r="O95" s="157"/>
      <c r="P95" s="157"/>
      <c r="Q95" s="157"/>
      <c r="R95" s="157"/>
      <c r="S95" s="157"/>
      <c r="T95" s="184"/>
    </row>
    <row r="96" spans="1:20" s="183" customFormat="1" x14ac:dyDescent="0.2">
      <c r="A96" s="184"/>
      <c r="B96" s="184"/>
      <c r="C96" s="184"/>
      <c r="D96" s="184"/>
      <c r="E96" s="157" t="s">
        <v>565</v>
      </c>
      <c r="F96" s="274">
        <v>105</v>
      </c>
      <c r="G96" s="112" t="s">
        <v>109</v>
      </c>
      <c r="H96" s="157"/>
      <c r="I96" s="184"/>
      <c r="J96" s="157"/>
      <c r="K96" s="157"/>
      <c r="L96" s="157"/>
      <c r="M96" s="157"/>
      <c r="N96" s="157"/>
      <c r="O96" s="157"/>
      <c r="P96" s="157"/>
      <c r="Q96" s="157"/>
      <c r="R96" s="157"/>
      <c r="S96" s="157"/>
      <c r="T96" s="184"/>
    </row>
    <row r="97" spans="1:20" s="183" customFormat="1" x14ac:dyDescent="0.2">
      <c r="A97" s="184"/>
      <c r="B97" s="184"/>
      <c r="C97" s="184"/>
      <c r="D97" s="184"/>
      <c r="E97" s="157" t="s">
        <v>566</v>
      </c>
      <c r="F97" s="274">
        <v>104.5</v>
      </c>
      <c r="G97" s="112" t="s">
        <v>109</v>
      </c>
      <c r="H97" s="157"/>
      <c r="I97" s="184"/>
      <c r="J97" s="157"/>
      <c r="K97" s="157"/>
      <c r="L97" s="157"/>
      <c r="M97" s="157"/>
      <c r="N97" s="157"/>
      <c r="O97" s="157"/>
      <c r="P97" s="157"/>
      <c r="Q97" s="157"/>
      <c r="R97" s="157"/>
      <c r="S97" s="157"/>
      <c r="T97" s="184"/>
    </row>
    <row r="98" spans="1:20" s="183" customFormat="1" x14ac:dyDescent="0.2">
      <c r="A98" s="184"/>
      <c r="B98" s="184"/>
      <c r="C98" s="184"/>
      <c r="D98" s="184"/>
      <c r="E98" s="157" t="s">
        <v>567</v>
      </c>
      <c r="F98" s="274">
        <v>104.9</v>
      </c>
      <c r="G98" s="112" t="s">
        <v>109</v>
      </c>
      <c r="H98" s="157"/>
      <c r="I98" s="184"/>
      <c r="J98" s="157"/>
      <c r="K98" s="157"/>
      <c r="L98" s="157"/>
      <c r="M98" s="157"/>
      <c r="N98" s="157"/>
      <c r="O98" s="157"/>
      <c r="P98" s="157"/>
      <c r="Q98" s="157"/>
      <c r="R98" s="157"/>
      <c r="S98" s="157"/>
      <c r="T98" s="184"/>
    </row>
    <row r="99" spans="1:20" s="183" customFormat="1" x14ac:dyDescent="0.2">
      <c r="A99" s="184"/>
      <c r="B99" s="184"/>
      <c r="C99" s="184"/>
      <c r="D99" s="184"/>
      <c r="E99" s="157" t="s">
        <v>568</v>
      </c>
      <c r="F99" s="274">
        <v>105.1</v>
      </c>
      <c r="G99" s="112" t="s">
        <v>109</v>
      </c>
      <c r="H99" s="157"/>
      <c r="I99" s="184"/>
      <c r="J99" s="157"/>
      <c r="K99" s="157"/>
      <c r="L99" s="157"/>
      <c r="M99" s="157"/>
      <c r="N99" s="157"/>
      <c r="O99" s="157"/>
      <c r="P99" s="157"/>
      <c r="Q99" s="157"/>
      <c r="R99" s="157"/>
      <c r="S99" s="157"/>
      <c r="T99" s="184"/>
    </row>
    <row r="100" spans="1:20" s="183" customFormat="1" x14ac:dyDescent="0.2">
      <c r="A100" s="184"/>
      <c r="B100" s="184"/>
      <c r="C100" s="184"/>
      <c r="D100" s="184"/>
      <c r="E100" s="157" t="s">
        <v>569</v>
      </c>
      <c r="F100" s="278">
        <f>AVERAGE(F88:F99)</f>
        <v>104.21666666666665</v>
      </c>
      <c r="G100" s="112" t="s">
        <v>109</v>
      </c>
      <c r="H100" s="157"/>
      <c r="I100" s="184"/>
      <c r="J100" s="157"/>
      <c r="K100" s="157"/>
      <c r="L100" s="157"/>
      <c r="M100" s="157"/>
      <c r="N100" s="157"/>
      <c r="O100" s="157"/>
      <c r="P100" s="157"/>
      <c r="Q100" s="157"/>
      <c r="R100" s="157"/>
      <c r="S100" s="157"/>
      <c r="T100" s="184"/>
    </row>
    <row r="101" spans="1:20" s="183" customFormat="1" x14ac:dyDescent="0.2">
      <c r="A101" s="184"/>
      <c r="B101" s="184"/>
      <c r="C101" s="184"/>
      <c r="D101" s="184"/>
      <c r="E101" s="157"/>
      <c r="F101" s="157"/>
      <c r="G101" s="157"/>
      <c r="H101" s="157"/>
      <c r="I101" s="184"/>
      <c r="J101" s="157"/>
      <c r="K101" s="157"/>
      <c r="L101" s="157"/>
      <c r="M101" s="157"/>
      <c r="N101" s="157"/>
      <c r="O101" s="157"/>
      <c r="P101" s="157"/>
      <c r="Q101" s="157"/>
      <c r="R101" s="157"/>
      <c r="S101" s="157"/>
      <c r="T101" s="184"/>
    </row>
    <row r="102" spans="1:20" s="183" customFormat="1" x14ac:dyDescent="0.2">
      <c r="A102" s="184"/>
      <c r="B102" s="188" t="s">
        <v>570</v>
      </c>
      <c r="C102" s="184"/>
      <c r="D102" s="184"/>
      <c r="E102" s="157"/>
      <c r="F102" s="157"/>
      <c r="G102" s="157"/>
      <c r="H102" s="157"/>
      <c r="I102" s="184"/>
      <c r="J102" s="157"/>
      <c r="K102" s="157"/>
      <c r="L102" s="157"/>
      <c r="M102" s="157"/>
      <c r="N102" s="157"/>
      <c r="O102" s="157"/>
      <c r="P102" s="157"/>
      <c r="Q102" s="157"/>
      <c r="R102" s="157"/>
      <c r="S102" s="157"/>
      <c r="T102" s="184"/>
    </row>
    <row r="103" spans="1:20" s="183" customFormat="1" x14ac:dyDescent="0.2">
      <c r="A103" s="184"/>
      <c r="B103" s="184"/>
      <c r="C103" s="184"/>
      <c r="D103" s="184"/>
      <c r="E103" s="157"/>
      <c r="F103" s="157"/>
      <c r="G103" s="157"/>
      <c r="H103" s="157"/>
      <c r="I103" s="184"/>
      <c r="J103" s="157"/>
      <c r="K103" s="157"/>
      <c r="L103" s="157"/>
      <c r="M103" s="157"/>
      <c r="N103" s="157"/>
      <c r="O103" s="157"/>
      <c r="P103" s="157"/>
      <c r="Q103" s="157"/>
      <c r="R103" s="157"/>
      <c r="S103" s="157"/>
      <c r="T103" s="184"/>
    </row>
    <row r="104" spans="1:20" s="183" customFormat="1" x14ac:dyDescent="0.2">
      <c r="A104" s="184"/>
      <c r="B104" s="184"/>
      <c r="C104" s="184"/>
      <c r="D104" s="189" t="s">
        <v>115</v>
      </c>
      <c r="E104" s="157"/>
      <c r="F104" s="157"/>
      <c r="G104" s="157"/>
      <c r="H104" s="157"/>
      <c r="I104" s="184"/>
      <c r="J104" s="157"/>
      <c r="K104" s="157"/>
      <c r="L104" s="157"/>
      <c r="M104" s="157"/>
      <c r="N104" s="157"/>
      <c r="O104" s="157"/>
      <c r="P104" s="157"/>
      <c r="Q104" s="157"/>
      <c r="R104" s="157"/>
      <c r="S104" s="157"/>
      <c r="T104" s="184"/>
    </row>
    <row r="105" spans="1:20" s="183" customFormat="1" x14ac:dyDescent="0.2">
      <c r="A105" s="184" t="str">
        <f>F_Inputs!B152</f>
        <v>IPD04_CO_IN_66</v>
      </c>
      <c r="B105" s="184"/>
      <c r="C105" s="184"/>
      <c r="D105" s="189"/>
      <c r="E105" s="184" t="s">
        <v>415</v>
      </c>
      <c r="F105" s="184"/>
      <c r="G105" s="184" t="s">
        <v>571</v>
      </c>
      <c r="H105" s="184"/>
      <c r="I105" s="184"/>
      <c r="J105" s="156"/>
      <c r="K105" s="156"/>
      <c r="L105" s="156"/>
      <c r="M105" s="156"/>
      <c r="N105" s="433">
        <v>18.39</v>
      </c>
      <c r="O105" s="156"/>
      <c r="P105" s="156"/>
      <c r="Q105" s="156"/>
      <c r="R105" s="156"/>
      <c r="S105" s="156"/>
      <c r="T105" s="156"/>
    </row>
    <row r="106" spans="1:20" s="89" customFormat="1" x14ac:dyDescent="0.2">
      <c r="A106" s="184" t="str">
        <f>F_Inputs!B153</f>
        <v>IPD04_CO_IN_67</v>
      </c>
      <c r="D106" s="194"/>
      <c r="E106" s="97" t="s">
        <v>417</v>
      </c>
      <c r="F106" s="97"/>
      <c r="G106" s="97" t="s">
        <v>555</v>
      </c>
      <c r="H106" s="97"/>
      <c r="J106" s="195"/>
      <c r="K106" s="195"/>
      <c r="L106" s="195"/>
      <c r="M106" s="195"/>
      <c r="N106" s="195"/>
      <c r="O106" s="434">
        <v>0</v>
      </c>
      <c r="P106" s="433">
        <v>0.56999999999999995</v>
      </c>
      <c r="Q106" s="433">
        <v>10.77</v>
      </c>
      <c r="R106" s="192">
        <v>8.2100000000000009</v>
      </c>
      <c r="S106" s="192">
        <v>9.92</v>
      </c>
      <c r="T106" s="195"/>
    </row>
    <row r="107" spans="1:20" s="183" customFormat="1" x14ac:dyDescent="0.2">
      <c r="A107" s="184"/>
      <c r="B107" s="184"/>
      <c r="C107" s="184"/>
      <c r="D107" s="189"/>
      <c r="E107" s="157"/>
      <c r="F107" s="157"/>
      <c r="G107" s="157"/>
      <c r="H107" s="157"/>
      <c r="I107" s="184"/>
      <c r="J107" s="157"/>
      <c r="K107" s="157"/>
      <c r="L107" s="157"/>
      <c r="M107" s="157"/>
      <c r="N107" s="157"/>
      <c r="O107" s="242"/>
      <c r="P107" s="242"/>
      <c r="Q107" s="242"/>
      <c r="R107" s="242"/>
      <c r="S107" s="242"/>
      <c r="T107" s="184"/>
    </row>
    <row r="108" spans="1:20" s="183" customFormat="1" x14ac:dyDescent="0.2">
      <c r="A108" s="184"/>
      <c r="B108" s="184"/>
      <c r="C108" s="184"/>
      <c r="D108" s="189" t="s">
        <v>118</v>
      </c>
      <c r="E108" s="184"/>
      <c r="F108" s="184"/>
      <c r="G108" s="184"/>
      <c r="H108" s="184"/>
      <c r="I108" s="184"/>
      <c r="J108" s="184"/>
      <c r="K108" s="184"/>
      <c r="L108" s="184"/>
      <c r="M108" s="184"/>
      <c r="N108" s="157"/>
      <c r="O108" s="242"/>
      <c r="P108" s="242"/>
      <c r="Q108" s="242"/>
      <c r="R108" s="242"/>
      <c r="S108" s="242"/>
      <c r="T108" s="184"/>
    </row>
    <row r="109" spans="1:20" s="183" customFormat="1" x14ac:dyDescent="0.2">
      <c r="A109" s="184" t="str">
        <f>F_Inputs!B154</f>
        <v>IPD04_CO_IN_68</v>
      </c>
      <c r="B109" s="184"/>
      <c r="C109" s="184"/>
      <c r="D109" s="189"/>
      <c r="E109" s="184" t="s">
        <v>419</v>
      </c>
      <c r="F109" s="184"/>
      <c r="G109" s="184" t="s">
        <v>571</v>
      </c>
      <c r="H109" s="184"/>
      <c r="I109" s="184"/>
      <c r="J109" s="156"/>
      <c r="K109" s="156"/>
      <c r="L109" s="156"/>
      <c r="M109" s="156"/>
      <c r="N109" s="433">
        <v>87.662000000000006</v>
      </c>
      <c r="O109" s="243"/>
      <c r="P109" s="243"/>
      <c r="Q109" s="243"/>
      <c r="R109" s="243"/>
      <c r="S109" s="243"/>
      <c r="T109" s="156"/>
    </row>
    <row r="110" spans="1:20" s="89" customFormat="1" x14ac:dyDescent="0.2">
      <c r="A110" s="184" t="str">
        <f>F_Inputs!B155</f>
        <v>IPD04_CO_IN_69</v>
      </c>
      <c r="D110" s="194"/>
      <c r="E110" s="97" t="s">
        <v>421</v>
      </c>
      <c r="F110" s="97"/>
      <c r="G110" s="97" t="s">
        <v>555</v>
      </c>
      <c r="H110" s="97"/>
      <c r="J110" s="195"/>
      <c r="K110" s="195"/>
      <c r="L110" s="195"/>
      <c r="M110" s="195"/>
      <c r="N110" s="195"/>
      <c r="O110" s="434">
        <v>0</v>
      </c>
      <c r="P110" s="433">
        <v>2.2400000000000002</v>
      </c>
      <c r="Q110" s="433">
        <v>1.31</v>
      </c>
      <c r="R110" s="192">
        <v>6.01</v>
      </c>
      <c r="S110" s="192">
        <v>-1.01</v>
      </c>
      <c r="T110" s="195"/>
    </row>
    <row r="111" spans="1:20" s="183" customFormat="1" x14ac:dyDescent="0.2">
      <c r="A111" s="184"/>
      <c r="B111" s="184"/>
      <c r="C111" s="184"/>
      <c r="D111" s="189"/>
      <c r="E111" s="184"/>
      <c r="F111" s="184"/>
      <c r="G111" s="184"/>
      <c r="H111" s="184"/>
      <c r="I111" s="184"/>
      <c r="J111" s="184"/>
      <c r="K111" s="184"/>
      <c r="L111" s="184"/>
      <c r="M111" s="184"/>
      <c r="N111" s="157"/>
      <c r="O111" s="242"/>
      <c r="P111" s="242"/>
      <c r="Q111" s="242"/>
      <c r="R111" s="242"/>
      <c r="S111" s="242"/>
      <c r="T111" s="184"/>
    </row>
    <row r="112" spans="1:20" s="183" customFormat="1" x14ac:dyDescent="0.2">
      <c r="A112" s="184"/>
      <c r="B112" s="184"/>
      <c r="C112" s="184"/>
      <c r="D112" s="189" t="s">
        <v>120</v>
      </c>
      <c r="E112" s="184"/>
      <c r="F112" s="184"/>
      <c r="G112" s="184"/>
      <c r="H112" s="184"/>
      <c r="I112" s="184"/>
      <c r="J112" s="184"/>
      <c r="K112" s="184"/>
      <c r="L112" s="184"/>
      <c r="M112" s="184"/>
      <c r="N112" s="157"/>
      <c r="O112" s="242"/>
      <c r="P112" s="242"/>
      <c r="Q112" s="242"/>
      <c r="R112" s="242"/>
      <c r="S112" s="242"/>
      <c r="T112" s="184"/>
    </row>
    <row r="113" spans="1:20" s="183" customFormat="1" x14ac:dyDescent="0.2">
      <c r="A113" s="184" t="str">
        <f>F_Inputs!B156</f>
        <v>IPD04_CO_IN_70</v>
      </c>
      <c r="B113" s="184"/>
      <c r="C113" s="184"/>
      <c r="D113" s="189"/>
      <c r="E113" s="184" t="s">
        <v>423</v>
      </c>
      <c r="F113" s="184"/>
      <c r="G113" s="184" t="s">
        <v>571</v>
      </c>
      <c r="H113" s="184"/>
      <c r="I113" s="184"/>
      <c r="J113" s="156"/>
      <c r="K113" s="156"/>
      <c r="L113" s="156"/>
      <c r="M113" s="156"/>
      <c r="N113" s="267"/>
      <c r="O113" s="243"/>
      <c r="P113" s="243"/>
      <c r="Q113" s="243"/>
      <c r="R113" s="243"/>
      <c r="S113" s="243"/>
      <c r="T113" s="156"/>
    </row>
    <row r="114" spans="1:20" s="89" customFormat="1" x14ac:dyDescent="0.2">
      <c r="A114" s="184" t="str">
        <f>F_Inputs!B157</f>
        <v>IPD04_CO_IN_71</v>
      </c>
      <c r="D114" s="194"/>
      <c r="E114" s="97" t="s">
        <v>425</v>
      </c>
      <c r="F114" s="97"/>
      <c r="G114" s="97" t="s">
        <v>555</v>
      </c>
      <c r="H114" s="97"/>
      <c r="J114" s="195"/>
      <c r="K114" s="195"/>
      <c r="L114" s="195"/>
      <c r="M114" s="195"/>
      <c r="N114" s="195"/>
      <c r="O114" s="192"/>
      <c r="P114" s="192"/>
      <c r="Q114" s="192"/>
      <c r="R114" s="192"/>
      <c r="S114" s="192"/>
      <c r="T114" s="195"/>
    </row>
    <row r="115" spans="1:20" s="183" customFormat="1" x14ac:dyDescent="0.2">
      <c r="A115" s="184"/>
      <c r="B115" s="184"/>
      <c r="C115" s="184"/>
      <c r="D115" s="189"/>
      <c r="E115" s="184"/>
      <c r="F115" s="184"/>
      <c r="G115" s="184"/>
      <c r="H115" s="184"/>
      <c r="I115" s="184"/>
      <c r="J115" s="184"/>
      <c r="K115" s="184"/>
      <c r="L115" s="184"/>
      <c r="M115" s="184"/>
      <c r="N115" s="157"/>
      <c r="O115" s="242"/>
      <c r="P115" s="242"/>
      <c r="Q115" s="242"/>
      <c r="R115" s="242"/>
      <c r="S115" s="242"/>
      <c r="T115" s="184"/>
    </row>
    <row r="116" spans="1:20" s="183" customFormat="1" x14ac:dyDescent="0.2">
      <c r="A116" s="184"/>
      <c r="B116" s="184"/>
      <c r="C116" s="184"/>
      <c r="D116" s="189" t="s">
        <v>126</v>
      </c>
      <c r="E116" s="184"/>
      <c r="F116" s="184"/>
      <c r="G116" s="184"/>
      <c r="H116" s="184"/>
      <c r="I116" s="184"/>
      <c r="J116" s="184"/>
      <c r="K116" s="184"/>
      <c r="L116" s="184"/>
      <c r="M116" s="184"/>
      <c r="N116" s="157"/>
      <c r="O116" s="242"/>
      <c r="P116" s="242"/>
      <c r="Q116" s="242"/>
      <c r="R116" s="242"/>
      <c r="S116" s="242"/>
      <c r="T116" s="184"/>
    </row>
    <row r="117" spans="1:20" s="183" customFormat="1" x14ac:dyDescent="0.2">
      <c r="A117" s="184" t="str">
        <f>F_Inputs!B158</f>
        <v>IPD04_CO_IN_72</v>
      </c>
      <c r="B117" s="184"/>
      <c r="C117" s="184"/>
      <c r="D117" s="189"/>
      <c r="E117" s="157" t="s">
        <v>427</v>
      </c>
      <c r="F117" s="157"/>
      <c r="G117" s="157" t="str">
        <f>F15</f>
        <v>£m (2017-18 FYA CPIH prices)</v>
      </c>
      <c r="H117" s="157"/>
      <c r="I117" s="184"/>
      <c r="J117" s="156"/>
      <c r="K117" s="156"/>
      <c r="L117" s="156"/>
      <c r="M117" s="156"/>
      <c r="N117" s="156"/>
      <c r="O117" s="243"/>
      <c r="P117" s="267"/>
      <c r="Q117" s="267"/>
      <c r="R117" s="267"/>
      <c r="S117" s="267"/>
      <c r="T117" s="156"/>
    </row>
    <row r="118" spans="1:20" s="183" customFormat="1" x14ac:dyDescent="0.2">
      <c r="A118" s="184"/>
      <c r="B118" s="184"/>
      <c r="C118" s="184"/>
      <c r="D118" s="189"/>
      <c r="E118" s="184"/>
      <c r="F118" s="184"/>
      <c r="G118" s="184"/>
      <c r="H118" s="184"/>
      <c r="I118" s="184"/>
      <c r="J118" s="184"/>
      <c r="K118" s="184"/>
      <c r="L118" s="184"/>
      <c r="M118" s="184"/>
      <c r="N118" s="157"/>
      <c r="O118" s="242"/>
      <c r="P118" s="242"/>
      <c r="Q118" s="242"/>
      <c r="R118" s="242"/>
      <c r="S118" s="242"/>
      <c r="T118" s="184"/>
    </row>
    <row r="119" spans="1:20" s="183" customFormat="1" x14ac:dyDescent="0.2">
      <c r="A119" s="184"/>
      <c r="B119" s="184"/>
      <c r="C119" s="184"/>
      <c r="D119" s="189" t="s">
        <v>122</v>
      </c>
      <c r="E119" s="184"/>
      <c r="F119" s="184"/>
      <c r="G119" s="184"/>
      <c r="H119" s="184"/>
      <c r="I119" s="184"/>
      <c r="J119" s="184"/>
      <c r="K119" s="184"/>
      <c r="L119" s="184"/>
      <c r="M119" s="184"/>
      <c r="N119" s="157"/>
      <c r="O119" s="242"/>
      <c r="P119" s="242"/>
      <c r="Q119" s="242"/>
      <c r="R119" s="242"/>
      <c r="S119" s="242"/>
      <c r="T119" s="184"/>
    </row>
    <row r="120" spans="1:20" s="183" customFormat="1" x14ac:dyDescent="0.2">
      <c r="A120" s="184" t="str">
        <f>F_Inputs!B159</f>
        <v>IPD04_CO_IN_73</v>
      </c>
      <c r="B120" s="184"/>
      <c r="C120" s="184"/>
      <c r="D120" s="189"/>
      <c r="E120" s="157" t="s">
        <v>429</v>
      </c>
      <c r="F120" s="157"/>
      <c r="G120" s="157" t="s">
        <v>571</v>
      </c>
      <c r="H120" s="157"/>
      <c r="I120" s="184"/>
      <c r="J120" s="156"/>
      <c r="K120" s="156"/>
      <c r="L120" s="156"/>
      <c r="M120" s="156"/>
      <c r="N120" s="156"/>
      <c r="O120" s="243"/>
      <c r="P120" s="435">
        <v>11.122</v>
      </c>
      <c r="Q120" s="435">
        <v>11.618</v>
      </c>
      <c r="R120" s="267">
        <v>12.156000000000001</v>
      </c>
      <c r="S120" s="267">
        <v>12.151</v>
      </c>
      <c r="T120" s="156"/>
    </row>
    <row r="121" spans="1:20" s="183" customFormat="1" x14ac:dyDescent="0.2">
      <c r="A121" s="184"/>
      <c r="B121" s="184"/>
      <c r="C121" s="184"/>
      <c r="D121" s="189"/>
      <c r="E121" s="184"/>
      <c r="F121" s="184"/>
      <c r="G121" s="184"/>
      <c r="H121" s="184"/>
      <c r="I121" s="184"/>
      <c r="J121" s="184"/>
      <c r="K121" s="184"/>
      <c r="L121" s="184"/>
      <c r="M121" s="184"/>
      <c r="N121" s="184"/>
      <c r="O121" s="184"/>
      <c r="P121" s="184"/>
      <c r="Q121" s="184"/>
      <c r="R121" s="184"/>
      <c r="S121" s="184"/>
      <c r="T121" s="184"/>
    </row>
    <row r="122" spans="1:20" s="183" customFormat="1" x14ac:dyDescent="0.2">
      <c r="A122" s="184"/>
      <c r="B122" s="184"/>
      <c r="C122" s="184"/>
      <c r="D122" s="158" t="s">
        <v>124</v>
      </c>
      <c r="E122" s="184"/>
      <c r="F122" s="184"/>
      <c r="G122" s="184"/>
      <c r="H122" s="184"/>
      <c r="I122" s="184"/>
      <c r="J122" s="184"/>
      <c r="K122" s="184"/>
      <c r="L122" s="184"/>
      <c r="M122" s="184"/>
      <c r="N122" s="184"/>
      <c r="O122" s="184"/>
      <c r="P122" s="184"/>
      <c r="Q122" s="184"/>
      <c r="R122" s="184"/>
      <c r="S122" s="184"/>
      <c r="T122" s="184"/>
    </row>
    <row r="123" spans="1:20" s="183" customFormat="1" x14ac:dyDescent="0.2">
      <c r="A123" s="184" t="str">
        <f>F_Inputs!B160</f>
        <v>IPD04_CO_IN_74</v>
      </c>
      <c r="B123" s="184"/>
      <c r="C123" s="184"/>
      <c r="D123" s="189"/>
      <c r="E123" s="184" t="s">
        <v>431</v>
      </c>
      <c r="F123" s="184"/>
      <c r="G123" s="184" t="s">
        <v>572</v>
      </c>
      <c r="H123" s="184"/>
      <c r="I123" s="184"/>
      <c r="J123" s="156"/>
      <c r="K123" s="156"/>
      <c r="L123" s="156"/>
      <c r="M123" s="156"/>
      <c r="N123" s="156"/>
      <c r="O123" s="156"/>
      <c r="P123" s="156"/>
      <c r="Q123" s="164"/>
      <c r="R123" s="164"/>
      <c r="S123" s="164"/>
      <c r="T123" s="156"/>
    </row>
    <row r="124" spans="1:20" s="183" customFormat="1" x14ac:dyDescent="0.2">
      <c r="A124" s="184" t="str">
        <f>F_Inputs!B161</f>
        <v>IPD04_CO_IN_75</v>
      </c>
      <c r="B124" s="184"/>
      <c r="C124" s="184"/>
      <c r="D124" s="189"/>
      <c r="E124" s="184" t="s">
        <v>433</v>
      </c>
      <c r="F124" s="157"/>
      <c r="G124" s="184" t="s">
        <v>572</v>
      </c>
      <c r="H124" s="157"/>
      <c r="I124" s="184"/>
      <c r="J124" s="156"/>
      <c r="K124" s="156"/>
      <c r="L124" s="156"/>
      <c r="M124" s="156"/>
      <c r="N124" s="156"/>
      <c r="O124" s="156"/>
      <c r="P124" s="156"/>
      <c r="Q124" s="164"/>
      <c r="R124" s="164"/>
      <c r="S124" s="164"/>
      <c r="T124" s="156"/>
    </row>
    <row r="125" spans="1:20" s="183" customFormat="1" x14ac:dyDescent="0.2">
      <c r="A125" s="184" t="str">
        <f>F_Inputs!B162</f>
        <v>IPD04_CO_IN_76</v>
      </c>
      <c r="B125" s="184"/>
      <c r="C125" s="184"/>
      <c r="D125" s="189"/>
      <c r="E125" s="184" t="s">
        <v>435</v>
      </c>
      <c r="F125" s="157"/>
      <c r="G125" s="184" t="s">
        <v>572</v>
      </c>
      <c r="H125" s="157"/>
      <c r="I125" s="184"/>
      <c r="J125" s="156"/>
      <c r="K125" s="156"/>
      <c r="L125" s="156"/>
      <c r="M125" s="156"/>
      <c r="N125" s="156"/>
      <c r="O125" s="156"/>
      <c r="P125" s="156"/>
      <c r="Q125" s="164"/>
      <c r="R125" s="164"/>
      <c r="S125" s="164"/>
      <c r="T125" s="156"/>
    </row>
    <row r="126" spans="1:20" s="183" customFormat="1" x14ac:dyDescent="0.2">
      <c r="A126" s="184" t="str">
        <f>F_Inputs!B163</f>
        <v>IPD04_CO_IN_77</v>
      </c>
      <c r="B126" s="184"/>
      <c r="C126" s="184"/>
      <c r="D126" s="189"/>
      <c r="E126" s="184" t="s">
        <v>437</v>
      </c>
      <c r="F126" s="157"/>
      <c r="G126" s="184" t="s">
        <v>572</v>
      </c>
      <c r="H126" s="157"/>
      <c r="I126" s="184"/>
      <c r="J126" s="156"/>
      <c r="K126" s="156"/>
      <c r="L126" s="156"/>
      <c r="M126" s="156"/>
      <c r="N126" s="156"/>
      <c r="O126" s="156"/>
      <c r="P126" s="156"/>
      <c r="Q126" s="164"/>
      <c r="R126" s="164"/>
      <c r="S126" s="164"/>
      <c r="T126" s="156"/>
    </row>
    <row r="127" spans="1:20" s="183" customFormat="1" x14ac:dyDescent="0.2">
      <c r="A127" s="184" t="str">
        <f>F_Inputs!B164</f>
        <v>IPD04_CO_IN_78</v>
      </c>
      <c r="B127" s="184"/>
      <c r="C127" s="184"/>
      <c r="D127" s="189"/>
      <c r="E127" s="184" t="s">
        <v>439</v>
      </c>
      <c r="F127" s="157"/>
      <c r="G127" s="184" t="s">
        <v>572</v>
      </c>
      <c r="H127" s="157"/>
      <c r="I127" s="184"/>
      <c r="J127" s="156"/>
      <c r="K127" s="156"/>
      <c r="L127" s="156"/>
      <c r="M127" s="156"/>
      <c r="N127" s="156"/>
      <c r="O127" s="156"/>
      <c r="P127" s="156"/>
      <c r="Q127" s="164"/>
      <c r="R127" s="164"/>
      <c r="S127" s="164"/>
      <c r="T127" s="156"/>
    </row>
    <row r="128" spans="1:20" s="183" customFormat="1" x14ac:dyDescent="0.2">
      <c r="A128" s="184" t="str">
        <f>F_Inputs!B165</f>
        <v>IPD04_CO_IN_79</v>
      </c>
      <c r="B128" s="184"/>
      <c r="C128" s="184"/>
      <c r="D128" s="189"/>
      <c r="E128" s="184" t="s">
        <v>441</v>
      </c>
      <c r="F128" s="157"/>
      <c r="G128" s="184" t="s">
        <v>572</v>
      </c>
      <c r="H128" s="157"/>
      <c r="I128" s="184"/>
      <c r="J128" s="156"/>
      <c r="K128" s="156"/>
      <c r="L128" s="156"/>
      <c r="M128" s="156"/>
      <c r="N128" s="156"/>
      <c r="O128" s="156"/>
      <c r="P128" s="156"/>
      <c r="Q128" s="164"/>
      <c r="R128" s="164"/>
      <c r="S128" s="164"/>
      <c r="T128" s="156"/>
    </row>
    <row r="129" spans="1:20" s="183" customFormat="1" x14ac:dyDescent="0.2">
      <c r="A129" s="184"/>
      <c r="B129" s="184"/>
      <c r="C129" s="184"/>
      <c r="D129" s="189"/>
      <c r="E129" s="184"/>
      <c r="F129" s="157"/>
      <c r="G129" s="184"/>
      <c r="H129" s="157"/>
      <c r="I129" s="184"/>
      <c r="J129" s="157"/>
      <c r="K129" s="157"/>
      <c r="L129" s="157"/>
      <c r="M129" s="157"/>
      <c r="N129" s="157"/>
      <c r="O129" s="157"/>
      <c r="P129" s="157"/>
      <c r="Q129" s="184"/>
      <c r="R129" s="184"/>
      <c r="S129" s="184"/>
      <c r="T129" s="157"/>
    </row>
    <row r="130" spans="1:20" s="183" customFormat="1" x14ac:dyDescent="0.2">
      <c r="A130" s="184" t="str">
        <f>F_Inputs!B166</f>
        <v>IPD04_CO_IN_80</v>
      </c>
      <c r="B130" s="184"/>
      <c r="C130" s="184"/>
      <c r="D130" s="189"/>
      <c r="E130" s="184" t="s">
        <v>443</v>
      </c>
      <c r="F130" s="157"/>
      <c r="G130" s="184" t="s">
        <v>555</v>
      </c>
      <c r="H130" s="157"/>
      <c r="I130" s="184"/>
      <c r="J130" s="156"/>
      <c r="K130" s="156"/>
      <c r="L130" s="156"/>
      <c r="M130" s="156"/>
      <c r="N130" s="156"/>
      <c r="O130" s="156"/>
      <c r="P130" s="156"/>
      <c r="Q130" s="401"/>
      <c r="R130" s="401"/>
      <c r="S130" s="401"/>
      <c r="T130" s="156"/>
    </row>
    <row r="131" spans="1:20" s="183" customFormat="1" x14ac:dyDescent="0.2">
      <c r="A131" s="184" t="str">
        <f>F_Inputs!B167</f>
        <v>IPD04_CO_IN_81</v>
      </c>
      <c r="B131" s="184"/>
      <c r="C131" s="184"/>
      <c r="D131" s="189"/>
      <c r="E131" s="184" t="s">
        <v>445</v>
      </c>
      <c r="F131" s="157"/>
      <c r="G131" s="184" t="s">
        <v>555</v>
      </c>
      <c r="H131" s="157"/>
      <c r="I131" s="184"/>
      <c r="J131" s="156"/>
      <c r="K131" s="156"/>
      <c r="L131" s="156"/>
      <c r="M131" s="156"/>
      <c r="N131" s="156"/>
      <c r="O131" s="156"/>
      <c r="P131" s="156"/>
      <c r="Q131" s="401"/>
      <c r="R131" s="401"/>
      <c r="S131" s="401"/>
      <c r="T131" s="156"/>
    </row>
    <row r="132" spans="1:20" s="183" customFormat="1" x14ac:dyDescent="0.2">
      <c r="A132" s="184" t="str">
        <f>F_Inputs!B168</f>
        <v>IPD04_CO_IN_82</v>
      </c>
      <c r="B132" s="184"/>
      <c r="C132" s="184"/>
      <c r="D132" s="189"/>
      <c r="E132" s="184" t="s">
        <v>447</v>
      </c>
      <c r="F132" s="157"/>
      <c r="G132" s="184" t="s">
        <v>555</v>
      </c>
      <c r="H132" s="157"/>
      <c r="I132" s="184"/>
      <c r="J132" s="156"/>
      <c r="K132" s="156"/>
      <c r="L132" s="156"/>
      <c r="M132" s="156"/>
      <c r="N132" s="156"/>
      <c r="O132" s="156"/>
      <c r="P132" s="156"/>
      <c r="Q132" s="401"/>
      <c r="R132" s="401"/>
      <c r="S132" s="401"/>
      <c r="T132" s="156"/>
    </row>
    <row r="133" spans="1:20" s="183" customFormat="1" x14ac:dyDescent="0.2">
      <c r="A133" s="184" t="str">
        <f>F_Inputs!B169</f>
        <v>IPD04_CO_IN_83</v>
      </c>
      <c r="B133" s="184"/>
      <c r="C133" s="184"/>
      <c r="D133" s="189"/>
      <c r="E133" s="184" t="s">
        <v>449</v>
      </c>
      <c r="F133" s="157"/>
      <c r="G133" s="184" t="s">
        <v>555</v>
      </c>
      <c r="H133" s="157"/>
      <c r="I133" s="184"/>
      <c r="J133" s="156"/>
      <c r="K133" s="156"/>
      <c r="L133" s="156"/>
      <c r="M133" s="156"/>
      <c r="N133" s="156"/>
      <c r="O133" s="156"/>
      <c r="P133" s="156"/>
      <c r="Q133" s="401"/>
      <c r="R133" s="401"/>
      <c r="S133" s="401"/>
      <c r="T133" s="156"/>
    </row>
    <row r="134" spans="1:20" s="183" customFormat="1" x14ac:dyDescent="0.2">
      <c r="A134" s="184" t="str">
        <f>F_Inputs!B170</f>
        <v>IPD04_CO_IN_84</v>
      </c>
      <c r="B134" s="184"/>
      <c r="C134" s="184"/>
      <c r="D134" s="189"/>
      <c r="E134" s="184" t="s">
        <v>451</v>
      </c>
      <c r="F134" s="157"/>
      <c r="G134" s="184" t="s">
        <v>555</v>
      </c>
      <c r="H134" s="157"/>
      <c r="I134" s="184"/>
      <c r="J134" s="156"/>
      <c r="K134" s="156"/>
      <c r="L134" s="156"/>
      <c r="M134" s="156"/>
      <c r="N134" s="156"/>
      <c r="O134" s="156"/>
      <c r="P134" s="156"/>
      <c r="Q134" s="401"/>
      <c r="R134" s="401"/>
      <c r="S134" s="401"/>
      <c r="T134" s="156"/>
    </row>
    <row r="135" spans="1:20" s="183" customFormat="1" x14ac:dyDescent="0.2">
      <c r="A135" s="184" t="str">
        <f>F_Inputs!B171</f>
        <v>IPD04_CO_IN_85</v>
      </c>
      <c r="B135" s="184"/>
      <c r="C135" s="184"/>
      <c r="D135" s="189"/>
      <c r="E135" s="184" t="s">
        <v>453</v>
      </c>
      <c r="F135" s="157"/>
      <c r="G135" s="184" t="s">
        <v>555</v>
      </c>
      <c r="H135" s="157"/>
      <c r="I135" s="184"/>
      <c r="J135" s="156"/>
      <c r="K135" s="156"/>
      <c r="L135" s="156"/>
      <c r="M135" s="156"/>
      <c r="N135" s="156"/>
      <c r="O135" s="156"/>
      <c r="P135" s="156"/>
      <c r="Q135" s="401"/>
      <c r="R135" s="401"/>
      <c r="S135" s="401"/>
      <c r="T135" s="156"/>
    </row>
    <row r="136" spans="1:20" s="183" customFormat="1" x14ac:dyDescent="0.2">
      <c r="A136" s="184"/>
      <c r="B136" s="184"/>
      <c r="C136" s="184"/>
      <c r="D136" s="189"/>
      <c r="E136" s="184"/>
      <c r="F136" s="157"/>
      <c r="G136" s="157"/>
      <c r="H136" s="157"/>
      <c r="I136" s="184"/>
      <c r="J136" s="157"/>
      <c r="K136" s="157"/>
      <c r="L136" s="157"/>
      <c r="M136" s="157"/>
      <c r="N136" s="157"/>
      <c r="O136" s="157"/>
      <c r="P136" s="157"/>
      <c r="Q136" s="184"/>
      <c r="R136" s="184"/>
      <c r="S136" s="184"/>
      <c r="T136" s="157"/>
    </row>
    <row r="137" spans="1:20" s="89" customFormat="1" x14ac:dyDescent="0.2">
      <c r="A137" s="89" t="str">
        <f>F_Inputs!B172</f>
        <v>IPD04_CO_IN_86</v>
      </c>
      <c r="D137" s="194"/>
      <c r="E137" s="89" t="s">
        <v>455</v>
      </c>
      <c r="F137" s="97"/>
      <c r="G137" s="97" t="s">
        <v>554</v>
      </c>
      <c r="H137" s="97"/>
      <c r="J137" s="195"/>
      <c r="K137" s="195"/>
      <c r="L137" s="195"/>
      <c r="M137" s="195"/>
      <c r="N137" s="195"/>
      <c r="O137" s="195"/>
      <c r="P137" s="195"/>
      <c r="Q137" s="76"/>
      <c r="R137" s="76"/>
      <c r="S137" s="76"/>
      <c r="T137" s="195"/>
    </row>
    <row r="138" spans="1:20" s="89" customFormat="1" x14ac:dyDescent="0.2">
      <c r="A138" s="89" t="str">
        <f>F_Inputs!B173</f>
        <v>IPD04_CO_IN_87</v>
      </c>
      <c r="D138" s="194"/>
      <c r="E138" s="89" t="s">
        <v>457</v>
      </c>
      <c r="F138" s="97"/>
      <c r="G138" s="97" t="s">
        <v>554</v>
      </c>
      <c r="H138" s="97"/>
      <c r="J138" s="195"/>
      <c r="K138" s="195"/>
      <c r="L138" s="195"/>
      <c r="M138" s="195"/>
      <c r="N138" s="195"/>
      <c r="O138" s="195"/>
      <c r="P138" s="195"/>
      <c r="Q138" s="76"/>
      <c r="R138" s="76"/>
      <c r="S138" s="76"/>
      <c r="T138" s="195"/>
    </row>
    <row r="139" spans="1:20" s="89" customFormat="1" x14ac:dyDescent="0.2">
      <c r="A139" s="89" t="str">
        <f>F_Inputs!B174</f>
        <v>IPD04_CO_IN_88</v>
      </c>
      <c r="D139" s="194"/>
      <c r="E139" s="89" t="s">
        <v>459</v>
      </c>
      <c r="F139" s="97"/>
      <c r="G139" s="97" t="s">
        <v>554</v>
      </c>
      <c r="H139" s="97"/>
      <c r="J139" s="195"/>
      <c r="K139" s="195"/>
      <c r="L139" s="195"/>
      <c r="M139" s="195"/>
      <c r="N139" s="195"/>
      <c r="O139" s="195"/>
      <c r="P139" s="195"/>
      <c r="Q139" s="76"/>
      <c r="R139" s="76"/>
      <c r="S139" s="76"/>
      <c r="T139" s="195"/>
    </row>
    <row r="140" spans="1:20" s="89" customFormat="1" x14ac:dyDescent="0.2">
      <c r="A140" s="89" t="str">
        <f>F_Inputs!B175</f>
        <v>IPD04_CO_IN_89</v>
      </c>
      <c r="D140" s="194"/>
      <c r="E140" s="89" t="s">
        <v>461</v>
      </c>
      <c r="F140" s="97"/>
      <c r="G140" s="97" t="s">
        <v>554</v>
      </c>
      <c r="H140" s="97"/>
      <c r="J140" s="195"/>
      <c r="K140" s="195"/>
      <c r="L140" s="195"/>
      <c r="M140" s="195"/>
      <c r="N140" s="195"/>
      <c r="O140" s="195"/>
      <c r="P140" s="195"/>
      <c r="Q140" s="76"/>
      <c r="R140" s="76"/>
      <c r="S140" s="76"/>
      <c r="T140" s="195"/>
    </row>
    <row r="141" spans="1:20" s="89" customFormat="1" x14ac:dyDescent="0.2">
      <c r="A141" s="89" t="str">
        <f>F_Inputs!B176</f>
        <v>IPD04_CO_IN_90</v>
      </c>
      <c r="D141" s="194"/>
      <c r="E141" s="89" t="s">
        <v>463</v>
      </c>
      <c r="F141" s="97"/>
      <c r="G141" s="97" t="s">
        <v>554</v>
      </c>
      <c r="H141" s="97"/>
      <c r="J141" s="195"/>
      <c r="K141" s="195"/>
      <c r="L141" s="195"/>
      <c r="M141" s="195"/>
      <c r="N141" s="195"/>
      <c r="O141" s="195"/>
      <c r="P141" s="195"/>
      <c r="Q141" s="76"/>
      <c r="R141" s="76"/>
      <c r="S141" s="76"/>
      <c r="T141" s="195"/>
    </row>
    <row r="142" spans="1:20" s="89" customFormat="1" x14ac:dyDescent="0.2">
      <c r="A142" s="89" t="str">
        <f>F_Inputs!B177</f>
        <v>IPD04_CO_IN_91</v>
      </c>
      <c r="D142" s="194"/>
      <c r="E142" s="89" t="s">
        <v>465</v>
      </c>
      <c r="F142" s="97"/>
      <c r="G142" s="97" t="s">
        <v>554</v>
      </c>
      <c r="H142" s="97"/>
      <c r="J142" s="195"/>
      <c r="K142" s="195"/>
      <c r="L142" s="195"/>
      <c r="M142" s="195"/>
      <c r="N142" s="195"/>
      <c r="O142" s="195"/>
      <c r="P142" s="195"/>
      <c r="Q142" s="76"/>
      <c r="R142" s="76"/>
      <c r="S142" s="76"/>
      <c r="T142" s="195"/>
    </row>
    <row r="143" spans="1:20" s="183" customFormat="1" x14ac:dyDescent="0.2">
      <c r="A143" s="184"/>
      <c r="B143" s="184"/>
      <c r="C143" s="184"/>
      <c r="D143" s="189"/>
      <c r="E143" s="89" t="s">
        <v>515</v>
      </c>
      <c r="F143" s="97"/>
      <c r="G143" s="97" t="s">
        <v>554</v>
      </c>
      <c r="H143" s="97"/>
      <c r="I143" s="89"/>
      <c r="J143" s="97"/>
      <c r="K143" s="97"/>
      <c r="L143" s="97"/>
      <c r="M143" s="97"/>
      <c r="N143" s="97"/>
      <c r="O143" s="97"/>
      <c r="P143" s="97"/>
      <c r="Q143" s="89"/>
      <c r="R143" s="89"/>
      <c r="S143" s="89"/>
      <c r="T143" s="97"/>
    </row>
    <row r="144" spans="1:20" s="183" customFormat="1" x14ac:dyDescent="0.2">
      <c r="A144" s="184"/>
      <c r="B144" s="184"/>
      <c r="C144" s="184"/>
      <c r="D144" s="189"/>
      <c r="E144" s="184"/>
      <c r="F144" s="184"/>
      <c r="G144" s="184"/>
      <c r="H144" s="184"/>
      <c r="I144" s="184"/>
      <c r="J144" s="184"/>
      <c r="K144" s="184"/>
      <c r="L144" s="184"/>
      <c r="M144" s="184"/>
      <c r="N144" s="184"/>
      <c r="O144" s="184"/>
      <c r="P144" s="184"/>
      <c r="Q144" s="184"/>
      <c r="R144" s="184"/>
      <c r="S144" s="184"/>
      <c r="T144" s="184"/>
    </row>
    <row r="145" spans="1:20" s="183" customFormat="1" x14ac:dyDescent="0.2">
      <c r="A145" s="184"/>
      <c r="B145" s="184"/>
      <c r="C145" s="184"/>
      <c r="D145" s="189" t="s">
        <v>128</v>
      </c>
      <c r="E145" s="184"/>
      <c r="F145" s="184"/>
      <c r="G145" s="184"/>
      <c r="H145" s="184"/>
      <c r="I145" s="184"/>
      <c r="J145" s="184"/>
      <c r="K145" s="184"/>
      <c r="L145" s="184"/>
      <c r="M145" s="184"/>
      <c r="N145" s="184"/>
      <c r="O145" s="184"/>
      <c r="P145" s="184"/>
      <c r="Q145" s="184"/>
      <c r="R145" s="184"/>
      <c r="S145" s="184"/>
      <c r="T145" s="184"/>
    </row>
    <row r="146" spans="1:20" s="183" customFormat="1" x14ac:dyDescent="0.2">
      <c r="A146" s="184" t="str">
        <f>F_Inputs!B178</f>
        <v>IPD04_CO_IN_92</v>
      </c>
      <c r="B146" s="184"/>
      <c r="C146" s="184"/>
      <c r="D146" s="189"/>
      <c r="E146" s="184" t="s">
        <v>467</v>
      </c>
      <c r="F146" s="184"/>
      <c r="G146" s="184" t="s">
        <v>571</v>
      </c>
      <c r="H146" s="184"/>
      <c r="I146" s="184"/>
      <c r="J146" s="156"/>
      <c r="K146" s="156"/>
      <c r="L146" s="156"/>
      <c r="M146" s="156"/>
      <c r="N146" s="267"/>
      <c r="O146" s="156"/>
      <c r="P146" s="156"/>
      <c r="Q146" s="156"/>
      <c r="R146" s="156"/>
      <c r="S146" s="156"/>
      <c r="T146" s="156"/>
    </row>
    <row r="147" spans="1:20" s="89" customFormat="1" x14ac:dyDescent="0.2">
      <c r="A147" s="184" t="str">
        <f>F_Inputs!B179</f>
        <v>IPD04_CO_IN_93</v>
      </c>
      <c r="D147" s="194"/>
      <c r="E147" s="97" t="s">
        <v>469</v>
      </c>
      <c r="F147" s="97"/>
      <c r="G147" s="97" t="s">
        <v>555</v>
      </c>
      <c r="H147" s="97"/>
      <c r="J147" s="195"/>
      <c r="K147" s="195"/>
      <c r="L147" s="195"/>
      <c r="M147" s="195"/>
      <c r="N147" s="195"/>
      <c r="O147" s="192"/>
      <c r="P147" s="192"/>
      <c r="Q147" s="192"/>
      <c r="R147" s="192"/>
      <c r="S147" s="192"/>
      <c r="T147" s="195"/>
    </row>
    <row r="148" spans="1:20" s="183" customFormat="1" x14ac:dyDescent="0.2">
      <c r="A148" s="184"/>
      <c r="B148" s="184"/>
      <c r="C148" s="184"/>
      <c r="D148" s="184"/>
      <c r="E148" s="184"/>
      <c r="F148" s="184"/>
      <c r="G148" s="184"/>
      <c r="H148" s="184"/>
      <c r="I148" s="184"/>
      <c r="J148" s="184"/>
      <c r="K148" s="184"/>
      <c r="L148" s="184"/>
      <c r="M148" s="184"/>
      <c r="N148" s="184"/>
      <c r="O148" s="184"/>
      <c r="P148" s="184"/>
      <c r="Q148" s="184"/>
      <c r="R148" s="184"/>
      <c r="S148" s="184"/>
      <c r="T148" s="184"/>
    </row>
    <row r="149" spans="1:20" s="213" customFormat="1" ht="13.5" x14ac:dyDescent="0.25">
      <c r="A149" s="213" t="s">
        <v>104</v>
      </c>
    </row>
    <row r="150" spans="1:20" s="183" customFormat="1" x14ac:dyDescent="0.2">
      <c r="A150" s="184"/>
      <c r="B150" s="184"/>
      <c r="C150" s="184"/>
      <c r="D150" s="184"/>
      <c r="E150" s="184"/>
      <c r="F150" s="184"/>
      <c r="G150" s="184"/>
      <c r="H150" s="184"/>
      <c r="I150" s="184"/>
      <c r="J150" s="184"/>
      <c r="K150" s="184"/>
      <c r="L150" s="184"/>
      <c r="M150" s="184"/>
      <c r="N150" s="184"/>
      <c r="O150" s="184"/>
      <c r="P150" s="184"/>
      <c r="Q150" s="184"/>
      <c r="R150" s="184"/>
      <c r="S150" s="184"/>
      <c r="T150" s="184"/>
    </row>
    <row r="151" spans="1:20" s="183" customFormat="1" x14ac:dyDescent="0.2">
      <c r="A151" s="184"/>
      <c r="B151" s="184"/>
      <c r="C151" s="184"/>
      <c r="D151" s="184"/>
      <c r="E151" s="157" t="s">
        <v>573</v>
      </c>
      <c r="F151" s="275">
        <v>42095</v>
      </c>
      <c r="G151" s="157" t="s">
        <v>574</v>
      </c>
      <c r="H151" s="184"/>
      <c r="I151" s="184"/>
      <c r="J151" s="184"/>
      <c r="K151" s="184"/>
      <c r="L151" s="184"/>
      <c r="M151" s="184"/>
      <c r="N151" s="184"/>
      <c r="O151" s="184"/>
      <c r="P151" s="184"/>
      <c r="Q151" s="184"/>
      <c r="R151" s="184"/>
      <c r="S151" s="184"/>
      <c r="T151" s="184"/>
    </row>
    <row r="152" spans="1:20" s="183" customFormat="1" x14ac:dyDescent="0.2">
      <c r="A152" s="184"/>
      <c r="B152" s="184"/>
      <c r="C152" s="184"/>
      <c r="D152" s="184"/>
      <c r="E152" s="157"/>
      <c r="F152" s="157"/>
      <c r="G152" s="157"/>
      <c r="H152" s="184"/>
      <c r="I152" s="184"/>
      <c r="J152" s="184"/>
      <c r="K152" s="184"/>
      <c r="L152" s="184"/>
      <c r="M152" s="184"/>
      <c r="N152" s="184"/>
      <c r="O152" s="184"/>
      <c r="P152" s="184"/>
      <c r="Q152" s="184"/>
      <c r="R152" s="184"/>
      <c r="S152" s="184"/>
      <c r="T152" s="184"/>
    </row>
    <row r="153" spans="1:20" s="183" customFormat="1" x14ac:dyDescent="0.2">
      <c r="A153" s="184"/>
      <c r="B153" s="184"/>
      <c r="C153" s="184"/>
      <c r="D153" s="184"/>
      <c r="E153" s="157" t="s">
        <v>575</v>
      </c>
      <c r="F153" s="275">
        <v>43921</v>
      </c>
      <c r="G153" s="157" t="s">
        <v>574</v>
      </c>
      <c r="H153" s="184"/>
      <c r="I153" s="184"/>
      <c r="J153" s="184"/>
      <c r="K153" s="184"/>
      <c r="L153" s="184"/>
      <c r="M153" s="184"/>
      <c r="N153" s="184"/>
      <c r="O153" s="184"/>
      <c r="P153" s="184"/>
      <c r="Q153" s="184"/>
      <c r="R153" s="184"/>
      <c r="S153" s="184"/>
      <c r="T153" s="184"/>
    </row>
    <row r="154" spans="1:20" s="183" customFormat="1" x14ac:dyDescent="0.2">
      <c r="A154" s="184"/>
      <c r="B154" s="184"/>
      <c r="C154" s="184"/>
      <c r="D154" s="184"/>
      <c r="E154" s="157"/>
      <c r="F154" s="157"/>
      <c r="G154" s="157"/>
      <c r="H154" s="184"/>
      <c r="I154" s="184"/>
      <c r="J154" s="184"/>
      <c r="K154" s="184"/>
      <c r="L154" s="184"/>
      <c r="M154" s="184"/>
      <c r="N154" s="184"/>
      <c r="O154" s="184"/>
      <c r="P154" s="184"/>
      <c r="Q154" s="184"/>
      <c r="R154" s="184"/>
      <c r="S154" s="184"/>
      <c r="T154" s="184"/>
    </row>
    <row r="155" spans="1:20" s="183" customFormat="1" x14ac:dyDescent="0.2">
      <c r="A155" s="184"/>
      <c r="B155" s="184"/>
      <c r="C155" s="184"/>
      <c r="D155" s="184"/>
      <c r="E155" s="157" t="s">
        <v>576</v>
      </c>
      <c r="F155" s="275">
        <v>43921</v>
      </c>
      <c r="G155" s="157" t="s">
        <v>574</v>
      </c>
      <c r="H155" s="184"/>
      <c r="I155" s="184"/>
      <c r="J155" s="184"/>
      <c r="K155" s="184"/>
      <c r="L155" s="184"/>
      <c r="M155" s="184"/>
      <c r="N155" s="184"/>
      <c r="O155" s="184"/>
      <c r="P155" s="184"/>
      <c r="Q155" s="184"/>
      <c r="R155" s="184"/>
      <c r="S155" s="184"/>
      <c r="T155" s="184"/>
    </row>
    <row r="156" spans="1:20" s="183" customFormat="1" ht="14.25" x14ac:dyDescent="0.2">
      <c r="A156" s="184"/>
      <c r="B156" s="184"/>
      <c r="C156" s="184"/>
      <c r="D156" s="184"/>
      <c r="E156" s="157" t="s">
        <v>577</v>
      </c>
      <c r="F156" s="276">
        <v>5</v>
      </c>
      <c r="G156" s="193" t="s">
        <v>578</v>
      </c>
      <c r="H156" s="184"/>
      <c r="I156" s="184"/>
      <c r="J156" s="184"/>
      <c r="K156" s="184"/>
      <c r="L156" s="184"/>
      <c r="M156" s="184"/>
      <c r="N156" s="184"/>
      <c r="O156" s="184"/>
      <c r="P156" s="184"/>
      <c r="Q156" s="184"/>
      <c r="R156" s="184"/>
      <c r="S156" s="184"/>
      <c r="T156" s="184"/>
    </row>
    <row r="157" spans="1:20" s="183" customFormat="1" x14ac:dyDescent="0.2">
      <c r="A157" s="184"/>
      <c r="B157" s="184"/>
      <c r="C157" s="184"/>
      <c r="D157" s="184"/>
      <c r="E157" s="157" t="s">
        <v>579</v>
      </c>
      <c r="F157" s="196">
        <f>DATE(YEAR(F155)+F156,MONTH(F155),DAY(F155))</f>
        <v>45747</v>
      </c>
      <c r="G157" s="157" t="s">
        <v>574</v>
      </c>
      <c r="H157" s="184"/>
      <c r="I157" s="184"/>
      <c r="J157" s="184"/>
      <c r="K157" s="184"/>
      <c r="L157" s="184"/>
      <c r="M157" s="184"/>
      <c r="N157" s="184"/>
      <c r="O157" s="184"/>
      <c r="P157" s="184"/>
      <c r="Q157" s="184"/>
      <c r="R157" s="184"/>
      <c r="S157" s="184"/>
      <c r="T157" s="184"/>
    </row>
    <row r="158" spans="1:20" s="183" customFormat="1" x14ac:dyDescent="0.2">
      <c r="A158" s="184"/>
      <c r="B158" s="184"/>
      <c r="C158" s="184"/>
      <c r="D158" s="184"/>
      <c r="E158" s="157"/>
      <c r="F158" s="157"/>
      <c r="G158" s="157"/>
      <c r="H158" s="184"/>
      <c r="I158" s="184"/>
      <c r="J158" s="184"/>
      <c r="K158" s="184"/>
      <c r="L158" s="184"/>
      <c r="M158" s="184"/>
      <c r="N158" s="184"/>
      <c r="O158" s="184"/>
      <c r="P158" s="184"/>
      <c r="Q158" s="184"/>
      <c r="R158" s="184"/>
      <c r="S158" s="184"/>
      <c r="T158" s="184"/>
    </row>
    <row r="159" spans="1:20" s="183" customFormat="1" x14ac:dyDescent="0.2">
      <c r="A159" s="184"/>
      <c r="B159" s="184"/>
      <c r="C159" s="184"/>
      <c r="D159" s="184"/>
      <c r="E159" s="157" t="s">
        <v>580</v>
      </c>
      <c r="F159" s="275">
        <v>44286</v>
      </c>
      <c r="G159" s="157" t="s">
        <v>574</v>
      </c>
      <c r="H159" s="184"/>
      <c r="I159" s="184"/>
      <c r="J159" s="184"/>
      <c r="K159" s="184"/>
      <c r="L159" s="184"/>
      <c r="M159" s="184"/>
      <c r="N159" s="184"/>
      <c r="O159" s="184"/>
      <c r="P159" s="184"/>
      <c r="Q159" s="184"/>
      <c r="R159" s="184"/>
      <c r="S159" s="184"/>
      <c r="T159" s="184"/>
    </row>
    <row r="160" spans="1:20" s="183" customFormat="1" x14ac:dyDescent="0.2">
      <c r="A160" s="184"/>
      <c r="B160" s="184"/>
      <c r="C160" s="184"/>
      <c r="D160" s="184"/>
      <c r="E160" s="157" t="s">
        <v>581</v>
      </c>
      <c r="F160" s="275">
        <v>45747</v>
      </c>
      <c r="G160" s="157" t="s">
        <v>574</v>
      </c>
      <c r="H160" s="184"/>
      <c r="I160" s="184"/>
      <c r="J160" s="184"/>
      <c r="K160" s="184"/>
      <c r="L160" s="184"/>
      <c r="M160" s="184"/>
      <c r="N160" s="184"/>
      <c r="O160" s="184"/>
      <c r="P160" s="184"/>
      <c r="Q160" s="184"/>
      <c r="R160" s="184"/>
      <c r="S160" s="184"/>
      <c r="T160" s="184"/>
    </row>
    <row r="161" spans="1:20" s="183" customFormat="1" x14ac:dyDescent="0.2">
      <c r="A161" s="184"/>
      <c r="B161" s="184"/>
      <c r="C161" s="184"/>
      <c r="D161" s="184"/>
      <c r="E161" s="157" t="s">
        <v>582</v>
      </c>
      <c r="F161" s="276">
        <v>2016</v>
      </c>
      <c r="G161" s="157" t="s">
        <v>583</v>
      </c>
      <c r="H161" s="184"/>
      <c r="I161" s="184"/>
      <c r="J161" s="184"/>
      <c r="K161" s="184"/>
      <c r="L161" s="184"/>
      <c r="M161" s="184"/>
      <c r="N161" s="184"/>
      <c r="O161" s="184"/>
      <c r="P161" s="184"/>
      <c r="Q161" s="184"/>
      <c r="R161" s="184"/>
      <c r="S161" s="184"/>
      <c r="T161" s="184"/>
    </row>
    <row r="162" spans="1:20" s="183" customFormat="1" x14ac:dyDescent="0.2">
      <c r="A162" s="184"/>
      <c r="B162" s="184"/>
      <c r="C162" s="184"/>
      <c r="D162" s="184"/>
      <c r="E162" s="157" t="s">
        <v>584</v>
      </c>
      <c r="F162" s="276">
        <v>3</v>
      </c>
      <c r="G162" s="157" t="s">
        <v>585</v>
      </c>
      <c r="H162" s="184"/>
      <c r="I162" s="184"/>
      <c r="J162" s="184"/>
      <c r="K162" s="184"/>
      <c r="L162" s="184"/>
      <c r="M162" s="184"/>
      <c r="N162" s="184"/>
      <c r="O162" s="184"/>
      <c r="P162" s="184"/>
      <c r="Q162" s="184"/>
      <c r="R162" s="184"/>
      <c r="S162" s="184"/>
      <c r="T162" s="184"/>
    </row>
    <row r="163" spans="1:20" s="183" customFormat="1" x14ac:dyDescent="0.2">
      <c r="A163" s="184"/>
      <c r="B163" s="184"/>
      <c r="C163" s="184"/>
      <c r="D163" s="184"/>
      <c r="E163" s="184"/>
      <c r="F163" s="184"/>
      <c r="G163" s="184"/>
      <c r="H163" s="184"/>
      <c r="I163" s="184"/>
      <c r="J163" s="184"/>
      <c r="K163" s="184"/>
      <c r="L163" s="184"/>
      <c r="M163" s="184"/>
      <c r="N163" s="184"/>
      <c r="O163" s="184"/>
      <c r="P163" s="184"/>
      <c r="Q163" s="184"/>
      <c r="R163" s="184"/>
      <c r="S163" s="184"/>
      <c r="T163" s="184"/>
    </row>
    <row r="164" spans="1:20" s="212" customFormat="1" ht="13.5" x14ac:dyDescent="0.25">
      <c r="A164" s="212" t="s">
        <v>513</v>
      </c>
    </row>
    <row r="165" spans="1:20" x14ac:dyDescent="0.2"/>
    <row r="166" spans="1:20" x14ac:dyDescent="0.2"/>
    <row r="167" spans="1:20" x14ac:dyDescent="0.2"/>
    <row r="168" spans="1:20" x14ac:dyDescent="0.2"/>
    <row r="169" spans="1:20" x14ac:dyDescent="0.2"/>
  </sheetData>
  <conditionalFormatting sqref="J3:T3">
    <cfRule type="cellIs" dxfId="58" priority="1" operator="equal">
      <formula>"Post-Fcst"</formula>
    </cfRule>
    <cfRule type="cellIs" dxfId="57" priority="2" operator="equal">
      <formula>"Forecast"</formula>
    </cfRule>
    <cfRule type="cellIs" dxfId="56" priority="3" operator="equal">
      <formula>"Pre Fcst"</formula>
    </cfRule>
  </conditionalFormatting>
  <pageMargins left="0.70866141732283472" right="0.70866141732283472" top="0.74803149606299213" bottom="0.74803149606299213" header="0.31496062992125984" footer="0.31496062992125984"/>
  <pageSetup paperSize="9" scale="25"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Validation!$A$4:$A$10</xm:f>
          </x14:formula1>
          <xm:sqref>F12</xm:sqref>
        </x14:dataValidation>
        <x14:dataValidation type="list" allowBlank="1" showInputMessage="1" showErrorMessage="1" xr:uid="{B1402AF1-3E77-43E4-B901-AE0AFB9E3C2E}">
          <x14:formula1>
            <xm:f>Validation!$B$4:$B$22</xm:f>
          </x14:formula1>
          <xm:sqref>F9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CEABF"/>
    <pageSetUpPr fitToPage="1"/>
  </sheetPr>
  <dimension ref="A1:T166"/>
  <sheetViews>
    <sheetView showGridLines="0" zoomScaleNormal="100" workbookViewId="0">
      <pane xSplit="9" ySplit="5" topLeftCell="J6" activePane="bottomRight" state="frozen"/>
      <selection pane="topRight"/>
      <selection pane="bottomLeft"/>
      <selection pane="bottomRight" activeCell="J6" sqref="J6"/>
    </sheetView>
  </sheetViews>
  <sheetFormatPr defaultColWidth="0" defaultRowHeight="12.75" zeroHeight="1" x14ac:dyDescent="0.2"/>
  <cols>
    <col min="1" max="4" width="1.625" style="112" customWidth="1"/>
    <col min="5" max="5" width="87.625" style="112" customWidth="1"/>
    <col min="6" max="6" width="30.5" style="4" customWidth="1"/>
    <col min="7" max="7" width="15.625" style="112" customWidth="1"/>
    <col min="8" max="8" width="15.625" style="4" customWidth="1"/>
    <col min="9" max="9" width="2.625" style="4" customWidth="1"/>
    <col min="10" max="20" width="9.625" style="4" customWidth="1"/>
    <col min="21" max="16384" width="9.625" style="4" hidden="1"/>
  </cols>
  <sheetData>
    <row r="1" spans="1:20" s="86" customFormat="1" ht="29.25" x14ac:dyDescent="0.2">
      <c r="A1" s="114" t="str">
        <f ca="1" xml:space="preserve"> RIGHT(CELL("filename", $A$1), LEN(CELL("filename", $A$1)) - SEARCH("]", CELL("filename", $A$1)))</f>
        <v>InpOfwat</v>
      </c>
      <c r="B1" s="114"/>
      <c r="C1" s="114"/>
      <c r="D1" s="114"/>
      <c r="E1" s="114"/>
      <c r="F1" s="114"/>
      <c r="G1" s="114"/>
      <c r="H1" s="415" t="str">
        <f>InpOfwat!F9</f>
        <v>Bristol Water</v>
      </c>
      <c r="I1" s="114"/>
      <c r="J1" s="114"/>
      <c r="K1" s="114"/>
      <c r="L1" s="114"/>
      <c r="M1" s="114"/>
      <c r="N1" s="114"/>
      <c r="O1" s="114"/>
      <c r="P1" s="114"/>
      <c r="Q1" s="114"/>
      <c r="R1" s="114"/>
      <c r="S1" s="114"/>
      <c r="T1" s="114"/>
    </row>
    <row r="2" spans="1:20" s="2" customFormat="1" x14ac:dyDescent="0.2">
      <c r="A2" s="122"/>
      <c r="B2" s="122"/>
      <c r="C2" s="122"/>
      <c r="D2" s="122"/>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7" customFormat="1" x14ac:dyDescent="0.2">
      <c r="A3" s="122"/>
      <c r="B3" s="122"/>
      <c r="C3" s="122"/>
      <c r="D3" s="122"/>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0" customFormat="1" x14ac:dyDescent="0.2">
      <c r="A4" s="21"/>
      <c r="B4" s="98"/>
      <c r="C4" s="142"/>
      <c r="D4" s="100"/>
      <c r="E4" s="153" t="str">
        <f>Time!E$85</f>
        <v>Financial Year Ending</v>
      </c>
      <c r="F4" s="123"/>
      <c r="G4" s="123"/>
      <c r="H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2" customFormat="1" x14ac:dyDescent="0.2">
      <c r="A5" s="112"/>
      <c r="B5" s="112"/>
      <c r="C5" s="112"/>
      <c r="D5" s="112"/>
      <c r="E5" s="123" t="str">
        <f>Time!E$10</f>
        <v>Model column counter</v>
      </c>
      <c r="F5" s="152" t="s">
        <v>514</v>
      </c>
      <c r="G5" s="152" t="s">
        <v>133</v>
      </c>
      <c r="H5" s="3" t="s">
        <v>515</v>
      </c>
      <c r="I5" s="4"/>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2" customFormat="1" x14ac:dyDescent="0.2">
      <c r="A6" s="112"/>
      <c r="B6" s="112"/>
      <c r="C6" s="112"/>
      <c r="D6" s="112"/>
      <c r="E6" s="123"/>
      <c r="F6" s="152"/>
      <c r="G6" s="152"/>
      <c r="H6" s="3"/>
      <c r="I6" s="4"/>
      <c r="J6" s="25"/>
      <c r="K6" s="25"/>
      <c r="L6" s="25"/>
      <c r="M6" s="25"/>
      <c r="N6" s="25"/>
      <c r="O6" s="25"/>
      <c r="P6" s="25"/>
      <c r="Q6" s="25"/>
      <c r="R6" s="25"/>
      <c r="S6" s="25"/>
      <c r="T6" s="25"/>
    </row>
    <row r="7" spans="1:20" s="213" customFormat="1" ht="13.5" x14ac:dyDescent="0.25">
      <c r="A7" s="213" t="s">
        <v>586</v>
      </c>
    </row>
    <row r="8" spans="1:20" s="183" customFormat="1" x14ac:dyDescent="0.2">
      <c r="A8" s="184"/>
      <c r="B8" s="184"/>
      <c r="C8" s="184"/>
      <c r="D8" s="184"/>
      <c r="E8" s="184"/>
      <c r="F8" s="184"/>
      <c r="G8" s="184"/>
      <c r="H8" s="184"/>
      <c r="I8" s="185"/>
      <c r="J8" s="157"/>
      <c r="K8" s="157"/>
      <c r="L8" s="157"/>
      <c r="M8" s="157"/>
      <c r="N8" s="157"/>
      <c r="O8" s="157"/>
      <c r="P8" s="157"/>
      <c r="Q8" s="157"/>
      <c r="R8" s="157"/>
      <c r="S8" s="157"/>
      <c r="T8" s="184"/>
    </row>
    <row r="9" spans="1:20" s="183" customFormat="1" x14ac:dyDescent="0.2">
      <c r="A9" s="184"/>
      <c r="B9" s="184"/>
      <c r="C9" s="184"/>
      <c r="D9" s="184"/>
      <c r="E9" s="184" t="s">
        <v>471</v>
      </c>
      <c r="F9" s="394" t="str">
        <f>INDEX(Validation!B4:B22, MATCH(F10, Validation!C4:C22, 0))</f>
        <v>Bristol Water</v>
      </c>
      <c r="G9" s="184"/>
      <c r="H9" s="184"/>
      <c r="I9" s="186"/>
      <c r="J9" s="184"/>
      <c r="K9" s="184"/>
      <c r="L9" s="184"/>
      <c r="M9" s="184"/>
      <c r="N9" s="184"/>
      <c r="O9" s="184"/>
      <c r="P9" s="184"/>
      <c r="Q9" s="184"/>
      <c r="R9" s="184"/>
      <c r="S9" s="184"/>
      <c r="T9" s="184"/>
    </row>
    <row r="10" spans="1:20" s="183" customFormat="1" x14ac:dyDescent="0.2">
      <c r="A10" s="184"/>
      <c r="B10" s="184"/>
      <c r="C10" s="184"/>
      <c r="D10" s="184"/>
      <c r="E10" s="184" t="s">
        <v>517</v>
      </c>
      <c r="F10" s="411" t="str">
        <f xml:space="preserve"> F_Inputs!A7</f>
        <v>BRL</v>
      </c>
      <c r="G10" s="184"/>
      <c r="H10" s="184"/>
      <c r="I10" s="186"/>
      <c r="J10" s="184"/>
      <c r="K10" s="184"/>
      <c r="L10" s="184"/>
      <c r="M10" s="184"/>
      <c r="N10" s="184"/>
      <c r="O10" s="184"/>
      <c r="P10" s="184"/>
      <c r="Q10" s="184"/>
      <c r="R10" s="184"/>
      <c r="S10" s="184"/>
      <c r="T10" s="184"/>
    </row>
    <row r="11" spans="1:20" s="183" customFormat="1" x14ac:dyDescent="0.2">
      <c r="A11" s="184"/>
      <c r="B11" s="184"/>
      <c r="C11" s="184"/>
      <c r="D11" s="184"/>
      <c r="E11" s="184"/>
      <c r="F11" s="184"/>
      <c r="G11" s="184"/>
      <c r="H11" s="184"/>
      <c r="I11" s="186"/>
      <c r="J11" s="184"/>
      <c r="K11" s="184"/>
      <c r="L11" s="184"/>
      <c r="M11" s="184"/>
      <c r="N11" s="184"/>
      <c r="O11" s="184"/>
      <c r="P11" s="184"/>
      <c r="Q11" s="184"/>
      <c r="R11" s="184"/>
      <c r="S11" s="184"/>
      <c r="T11" s="184"/>
    </row>
    <row r="12" spans="1:20" s="183" customFormat="1" x14ac:dyDescent="0.2">
      <c r="A12" s="184"/>
      <c r="B12" s="184"/>
      <c r="C12" s="184"/>
      <c r="D12" s="184"/>
      <c r="E12" s="184" t="s">
        <v>470</v>
      </c>
      <c r="F12" s="397" t="str">
        <f>IF(InpCompany!F12 = InpExpected!F12, "", InpExpected!F12)</f>
        <v/>
      </c>
      <c r="G12" s="184" t="s">
        <v>518</v>
      </c>
      <c r="H12" s="187"/>
      <c r="I12" s="184"/>
      <c r="J12" s="184"/>
      <c r="K12" s="184"/>
      <c r="L12" s="184"/>
      <c r="M12" s="184"/>
      <c r="N12" s="184"/>
      <c r="O12" s="184"/>
      <c r="P12" s="184"/>
      <c r="Q12" s="184"/>
      <c r="R12" s="184"/>
      <c r="S12" s="184"/>
      <c r="T12" s="184"/>
    </row>
    <row r="13" spans="1:20" s="183" customFormat="1" x14ac:dyDescent="0.2">
      <c r="A13" s="184"/>
      <c r="B13" s="184"/>
      <c r="C13" s="184"/>
      <c r="D13" s="184"/>
      <c r="E13" s="184"/>
      <c r="F13" s="184"/>
      <c r="G13" s="186"/>
      <c r="H13" s="186"/>
      <c r="I13" s="184"/>
      <c r="J13" s="184"/>
      <c r="K13" s="184"/>
      <c r="L13" s="184"/>
      <c r="M13" s="184"/>
      <c r="N13" s="184"/>
      <c r="O13" s="184"/>
      <c r="P13" s="184"/>
      <c r="Q13" s="184"/>
      <c r="R13" s="184"/>
      <c r="S13" s="184"/>
      <c r="T13" s="184"/>
    </row>
    <row r="14" spans="1:20" s="183" customFormat="1" x14ac:dyDescent="0.2">
      <c r="A14" s="184"/>
      <c r="B14" s="184"/>
      <c r="C14" s="184"/>
      <c r="D14" s="184"/>
      <c r="E14" s="184" t="s">
        <v>519</v>
      </c>
      <c r="F14" s="394" t="s">
        <v>137</v>
      </c>
      <c r="G14" s="184" t="s">
        <v>518</v>
      </c>
      <c r="H14" s="186"/>
      <c r="I14" s="184"/>
      <c r="J14" s="184"/>
      <c r="K14" s="184"/>
      <c r="L14" s="184"/>
      <c r="M14" s="184"/>
      <c r="N14" s="184"/>
      <c r="O14" s="184"/>
      <c r="P14" s="184"/>
      <c r="Q14" s="184"/>
      <c r="R14" s="184"/>
      <c r="S14" s="184"/>
      <c r="T14" s="184"/>
    </row>
    <row r="15" spans="1:20" s="183" customFormat="1" x14ac:dyDescent="0.2">
      <c r="A15" s="184"/>
      <c r="B15" s="184"/>
      <c r="C15" s="184"/>
      <c r="D15" s="184"/>
      <c r="E15" s="184" t="s">
        <v>520</v>
      </c>
      <c r="F15" s="394" t="s">
        <v>587</v>
      </c>
      <c r="G15" s="184" t="s">
        <v>516</v>
      </c>
      <c r="H15" s="186"/>
      <c r="I15" s="184"/>
      <c r="J15" s="184"/>
      <c r="K15" s="184"/>
      <c r="L15" s="184"/>
      <c r="M15" s="184"/>
      <c r="N15" s="184"/>
      <c r="O15" s="184"/>
      <c r="P15" s="184"/>
      <c r="Q15" s="184"/>
      <c r="R15" s="184"/>
      <c r="S15" s="184"/>
      <c r="T15" s="184"/>
    </row>
    <row r="16" spans="1:20" s="350" customFormat="1" x14ac:dyDescent="0.2">
      <c r="A16" s="263"/>
      <c r="B16" s="263"/>
      <c r="C16" s="263"/>
      <c r="D16" s="263"/>
      <c r="E16" s="263"/>
      <c r="F16" s="263"/>
      <c r="G16" s="263"/>
      <c r="H16" s="349"/>
      <c r="I16" s="263"/>
      <c r="J16" s="263"/>
      <c r="K16" s="263"/>
      <c r="L16" s="263"/>
      <c r="M16" s="263"/>
      <c r="N16" s="263"/>
      <c r="O16" s="263"/>
      <c r="P16" s="263"/>
      <c r="Q16" s="263"/>
      <c r="R16" s="263"/>
      <c r="S16" s="263"/>
      <c r="T16" s="263"/>
    </row>
    <row r="17" spans="1:20" s="183" customFormat="1" x14ac:dyDescent="0.2">
      <c r="A17" s="184"/>
      <c r="B17" s="184"/>
      <c r="C17" s="184"/>
      <c r="D17" s="184"/>
      <c r="E17" s="184"/>
      <c r="F17" s="184"/>
      <c r="G17" s="184"/>
      <c r="H17" s="184"/>
      <c r="I17" s="184"/>
      <c r="J17" s="184"/>
      <c r="K17" s="184"/>
      <c r="L17" s="184"/>
      <c r="M17" s="184"/>
      <c r="N17" s="184"/>
      <c r="O17" s="184"/>
      <c r="P17" s="184"/>
      <c r="Q17" s="184"/>
      <c r="R17" s="184"/>
      <c r="S17" s="184"/>
      <c r="T17" s="184"/>
    </row>
    <row r="18" spans="1:20" s="183" customFormat="1" x14ac:dyDescent="0.2">
      <c r="A18" s="184"/>
      <c r="B18" s="184"/>
      <c r="C18" s="188" t="s">
        <v>521</v>
      </c>
      <c r="D18" s="184"/>
      <c r="E18" s="184"/>
      <c r="F18" s="184"/>
      <c r="G18" s="184"/>
      <c r="H18" s="184"/>
      <c r="I18" s="184"/>
      <c r="J18" s="157"/>
      <c r="K18" s="157"/>
      <c r="L18" s="157"/>
      <c r="M18" s="157"/>
      <c r="N18" s="157"/>
      <c r="O18" s="157"/>
      <c r="P18" s="157"/>
      <c r="Q18" s="157"/>
      <c r="R18" s="157"/>
      <c r="S18" s="157"/>
      <c r="T18" s="184"/>
    </row>
    <row r="19" spans="1:20" s="183" customFormat="1" x14ac:dyDescent="0.2">
      <c r="A19" s="184"/>
      <c r="B19" s="184"/>
      <c r="C19" s="184"/>
      <c r="D19" s="184"/>
      <c r="E19" s="184"/>
      <c r="F19" s="184"/>
      <c r="G19" s="184"/>
      <c r="H19" s="184"/>
      <c r="I19" s="184"/>
      <c r="J19" s="157"/>
      <c r="K19" s="157"/>
      <c r="L19" s="157"/>
      <c r="M19" s="157"/>
      <c r="N19" s="157"/>
      <c r="O19" s="157"/>
      <c r="P19" s="157"/>
      <c r="Q19" s="157"/>
      <c r="R19" s="157"/>
      <c r="S19" s="157"/>
      <c r="T19" s="184"/>
    </row>
    <row r="20" spans="1:20" s="183" customFormat="1" x14ac:dyDescent="0.2">
      <c r="A20" s="184"/>
      <c r="B20" s="184"/>
      <c r="C20" s="184"/>
      <c r="D20" s="189" t="s">
        <v>522</v>
      </c>
      <c r="E20" s="184"/>
      <c r="F20" s="184"/>
      <c r="G20" s="184"/>
      <c r="H20" s="184"/>
      <c r="I20" s="184"/>
      <c r="J20" s="157"/>
      <c r="K20" s="157"/>
      <c r="L20" s="157"/>
      <c r="M20" s="157"/>
      <c r="N20" s="157"/>
      <c r="O20" s="157"/>
      <c r="P20" s="157"/>
      <c r="Q20" s="157"/>
      <c r="R20" s="157"/>
      <c r="S20" s="157"/>
      <c r="T20" s="184"/>
    </row>
    <row r="21" spans="1:20" s="183" customFormat="1" x14ac:dyDescent="0.2">
      <c r="A21" s="184"/>
      <c r="B21" s="184"/>
      <c r="C21" s="184"/>
      <c r="D21" s="184"/>
      <c r="E21" s="157" t="s">
        <v>386</v>
      </c>
      <c r="F21" s="404"/>
      <c r="G21" s="184" t="str">
        <f>$F$15</f>
        <v>£m (2017-18 FYA CPIH prices)</v>
      </c>
      <c r="H21" s="184"/>
      <c r="I21" s="184"/>
      <c r="J21" s="157"/>
      <c r="K21" s="157"/>
      <c r="L21" s="157"/>
      <c r="M21" s="157"/>
      <c r="N21" s="157"/>
      <c r="O21" s="157"/>
      <c r="P21" s="157"/>
      <c r="Q21" s="157"/>
      <c r="R21" s="157"/>
      <c r="S21" s="157"/>
      <c r="T21" s="184"/>
    </row>
    <row r="22" spans="1:20" s="183" customFormat="1" x14ac:dyDescent="0.2">
      <c r="A22" s="184"/>
      <c r="B22" s="184"/>
      <c r="C22" s="184"/>
      <c r="D22" s="184"/>
      <c r="E22" s="157" t="s">
        <v>388</v>
      </c>
      <c r="F22" s="404"/>
      <c r="G22" s="184" t="str">
        <f t="shared" ref="G22:G27" si="0">$F$15</f>
        <v>£m (2017-18 FYA CPIH prices)</v>
      </c>
      <c r="H22" s="184"/>
      <c r="I22" s="184"/>
      <c r="J22" s="157"/>
      <c r="K22" s="157"/>
      <c r="L22" s="157"/>
      <c r="M22" s="157"/>
      <c r="N22" s="157"/>
      <c r="O22" s="157"/>
      <c r="P22" s="157"/>
      <c r="Q22" s="157"/>
      <c r="R22" s="157"/>
      <c r="S22" s="157"/>
      <c r="T22" s="184"/>
    </row>
    <row r="23" spans="1:20" s="183" customFormat="1" x14ac:dyDescent="0.2">
      <c r="A23" s="184"/>
      <c r="B23" s="184"/>
      <c r="C23" s="184"/>
      <c r="D23" s="184"/>
      <c r="E23" s="157" t="s">
        <v>390</v>
      </c>
      <c r="F23" s="404"/>
      <c r="G23" s="184" t="str">
        <f t="shared" si="0"/>
        <v>£m (2017-18 FYA CPIH prices)</v>
      </c>
      <c r="H23" s="184"/>
      <c r="I23" s="184"/>
      <c r="J23" s="184"/>
      <c r="K23" s="184"/>
      <c r="L23" s="184"/>
      <c r="M23" s="184"/>
      <c r="N23" s="184"/>
      <c r="O23" s="184"/>
      <c r="P23" s="184"/>
      <c r="Q23" s="184"/>
      <c r="R23" s="184"/>
      <c r="S23" s="184"/>
      <c r="T23" s="184"/>
    </row>
    <row r="24" spans="1:20" s="183" customFormat="1" x14ac:dyDescent="0.2">
      <c r="A24" s="184"/>
      <c r="B24" s="184"/>
      <c r="C24" s="184"/>
      <c r="D24" s="184"/>
      <c r="E24" s="157" t="s">
        <v>392</v>
      </c>
      <c r="F24" s="404"/>
      <c r="G24" s="184" t="str">
        <f t="shared" si="0"/>
        <v>£m (2017-18 FYA CPIH prices)</v>
      </c>
      <c r="H24" s="184"/>
      <c r="I24" s="184"/>
      <c r="J24" s="184"/>
      <c r="K24" s="184"/>
      <c r="L24" s="184"/>
      <c r="M24" s="184"/>
      <c r="N24" s="184"/>
      <c r="O24" s="184"/>
      <c r="P24" s="184"/>
      <c r="Q24" s="184"/>
      <c r="R24" s="184"/>
      <c r="S24" s="184"/>
      <c r="T24" s="184"/>
    </row>
    <row r="25" spans="1:20" s="183" customFormat="1" x14ac:dyDescent="0.2">
      <c r="A25" s="184"/>
      <c r="B25" s="184"/>
      <c r="C25" s="184"/>
      <c r="D25" s="184"/>
      <c r="E25" s="157" t="s">
        <v>394</v>
      </c>
      <c r="F25" s="404"/>
      <c r="G25" s="184" t="str">
        <f t="shared" si="0"/>
        <v>£m (2017-18 FYA CPIH prices)</v>
      </c>
      <c r="H25" s="184"/>
      <c r="I25" s="184"/>
      <c r="J25" s="184"/>
      <c r="K25" s="184"/>
      <c r="L25" s="184"/>
      <c r="M25" s="184"/>
      <c r="N25" s="184"/>
      <c r="O25" s="184"/>
      <c r="P25" s="184"/>
      <c r="Q25" s="184"/>
      <c r="R25" s="184"/>
      <c r="S25" s="184"/>
      <c r="T25" s="184"/>
    </row>
    <row r="26" spans="1:20" s="183" customFormat="1" x14ac:dyDescent="0.2">
      <c r="A26" s="184"/>
      <c r="B26" s="184"/>
      <c r="C26" s="184"/>
      <c r="D26" s="184"/>
      <c r="E26" s="157" t="s">
        <v>396</v>
      </c>
      <c r="F26" s="404"/>
      <c r="G26" s="184" t="str">
        <f t="shared" si="0"/>
        <v>£m (2017-18 FYA CPIH prices)</v>
      </c>
      <c r="H26" s="184"/>
      <c r="I26" s="184"/>
      <c r="J26" s="184"/>
      <c r="K26" s="184"/>
      <c r="L26" s="184"/>
      <c r="M26" s="184"/>
      <c r="N26" s="184"/>
      <c r="O26" s="184"/>
      <c r="P26" s="184"/>
      <c r="Q26" s="184"/>
      <c r="R26" s="184"/>
      <c r="S26" s="184"/>
      <c r="T26" s="184"/>
    </row>
    <row r="27" spans="1:20" s="183" customFormat="1" x14ac:dyDescent="0.2">
      <c r="A27" s="184"/>
      <c r="B27" s="184"/>
      <c r="C27" s="184"/>
      <c r="D27" s="184"/>
      <c r="E27" s="157" t="s">
        <v>398</v>
      </c>
      <c r="F27" s="404"/>
      <c r="G27" s="184" t="str">
        <f t="shared" si="0"/>
        <v>£m (2017-18 FYA CPIH prices)</v>
      </c>
      <c r="H27" s="184"/>
      <c r="I27" s="184"/>
      <c r="J27" s="184"/>
      <c r="K27" s="184"/>
      <c r="L27" s="184"/>
      <c r="M27" s="184"/>
      <c r="N27" s="184"/>
      <c r="O27" s="184"/>
      <c r="P27" s="184"/>
      <c r="Q27" s="184"/>
      <c r="R27" s="184"/>
      <c r="S27" s="184"/>
      <c r="T27" s="184"/>
    </row>
    <row r="28" spans="1:20" s="183" customFormat="1" x14ac:dyDescent="0.2">
      <c r="A28" s="184"/>
      <c r="B28" s="184"/>
      <c r="C28" s="184"/>
      <c r="D28" s="184"/>
      <c r="E28" s="184"/>
      <c r="F28" s="184"/>
      <c r="G28" s="184"/>
      <c r="H28" s="184"/>
      <c r="I28" s="184"/>
      <c r="J28" s="184"/>
      <c r="K28" s="184"/>
      <c r="L28" s="184"/>
      <c r="M28" s="184"/>
      <c r="N28" s="184"/>
      <c r="O28" s="184"/>
      <c r="P28" s="184"/>
      <c r="Q28" s="184"/>
      <c r="R28" s="184"/>
      <c r="S28" s="184"/>
      <c r="T28" s="184"/>
    </row>
    <row r="29" spans="1:20" s="183" customFormat="1" x14ac:dyDescent="0.2">
      <c r="A29" s="184"/>
      <c r="B29" s="184"/>
      <c r="C29" s="184"/>
      <c r="D29" s="189" t="s">
        <v>588</v>
      </c>
      <c r="E29" s="184"/>
      <c r="F29" s="184"/>
      <c r="G29" s="184"/>
      <c r="H29" s="184"/>
      <c r="I29" s="184"/>
      <c r="J29" s="184"/>
      <c r="K29" s="184"/>
      <c r="L29" s="184"/>
      <c r="M29" s="184"/>
      <c r="N29" s="184"/>
      <c r="O29" s="184"/>
      <c r="P29" s="184"/>
      <c r="Q29" s="184"/>
      <c r="R29" s="184"/>
      <c r="S29" s="184"/>
      <c r="T29" s="184"/>
    </row>
    <row r="30" spans="1:20" s="183" customFormat="1" x14ac:dyDescent="0.2">
      <c r="A30" s="184"/>
      <c r="B30" s="184"/>
      <c r="C30" s="184"/>
      <c r="D30" s="184"/>
      <c r="E30" s="263" t="s">
        <v>400</v>
      </c>
      <c r="F30" s="404"/>
      <c r="G30" s="184" t="str">
        <f>$F$15</f>
        <v>£m (2017-18 FYA CPIH prices)</v>
      </c>
      <c r="H30" s="184"/>
      <c r="I30" s="184"/>
      <c r="J30" s="184"/>
      <c r="K30" s="184"/>
      <c r="L30" s="184"/>
      <c r="M30" s="184"/>
      <c r="N30" s="184"/>
      <c r="O30" s="184"/>
      <c r="P30" s="184"/>
      <c r="Q30" s="184"/>
      <c r="R30" s="184"/>
      <c r="S30" s="184"/>
      <c r="T30" s="184"/>
    </row>
    <row r="31" spans="1:20" s="183" customFormat="1" x14ac:dyDescent="0.2">
      <c r="A31" s="184"/>
      <c r="B31" s="184"/>
      <c r="C31" s="184"/>
      <c r="D31" s="184"/>
      <c r="E31" s="184" t="s">
        <v>402</v>
      </c>
      <c r="F31" s="404"/>
      <c r="G31" s="184" t="str">
        <f>$F$15</f>
        <v>£m (2017-18 FYA CPIH prices)</v>
      </c>
      <c r="H31" s="184"/>
      <c r="I31" s="184"/>
      <c r="J31" s="184"/>
      <c r="K31" s="184"/>
      <c r="L31" s="184"/>
      <c r="M31" s="184"/>
      <c r="N31" s="184"/>
      <c r="O31" s="184"/>
      <c r="P31" s="184"/>
      <c r="Q31" s="184"/>
      <c r="R31" s="184"/>
      <c r="S31" s="184"/>
      <c r="T31" s="184"/>
    </row>
    <row r="32" spans="1:20" s="183" customFormat="1" x14ac:dyDescent="0.2">
      <c r="A32" s="184"/>
      <c r="B32" s="184"/>
      <c r="C32" s="184"/>
      <c r="D32" s="184"/>
      <c r="E32" s="184" t="s">
        <v>404</v>
      </c>
      <c r="F32" s="404"/>
      <c r="G32" s="184" t="str">
        <f>$F$15</f>
        <v>£m (2017-18 FYA CPIH prices)</v>
      </c>
      <c r="H32" s="184"/>
      <c r="I32" s="184"/>
      <c r="J32" s="184"/>
      <c r="K32" s="184"/>
      <c r="L32" s="184"/>
      <c r="M32" s="184"/>
      <c r="N32" s="184"/>
      <c r="O32" s="184"/>
      <c r="P32" s="184"/>
      <c r="Q32" s="184"/>
      <c r="R32" s="184"/>
      <c r="S32" s="184"/>
      <c r="T32" s="184"/>
    </row>
    <row r="33" spans="1:20" s="183" customFormat="1" x14ac:dyDescent="0.2">
      <c r="A33" s="184"/>
      <c r="B33" s="184"/>
      <c r="C33" s="184"/>
      <c r="D33" s="184"/>
      <c r="E33" s="184"/>
      <c r="F33" s="184"/>
      <c r="G33" s="184"/>
      <c r="H33" s="184"/>
      <c r="I33" s="184"/>
      <c r="J33" s="184"/>
      <c r="K33" s="184"/>
      <c r="L33" s="184"/>
      <c r="M33" s="184"/>
      <c r="N33" s="184"/>
      <c r="O33" s="184"/>
      <c r="P33" s="184"/>
      <c r="Q33" s="184"/>
      <c r="R33" s="184"/>
      <c r="S33" s="184"/>
      <c r="T33" s="184"/>
    </row>
    <row r="34" spans="1:20" s="183" customFormat="1" x14ac:dyDescent="0.2">
      <c r="A34" s="184"/>
      <c r="B34" s="184"/>
      <c r="C34" s="184"/>
      <c r="D34" s="265" t="s">
        <v>524</v>
      </c>
      <c r="E34" s="263"/>
      <c r="F34" s="184"/>
      <c r="G34" s="184"/>
      <c r="H34" s="184"/>
      <c r="I34" s="184"/>
      <c r="J34" s="184"/>
      <c r="K34" s="184"/>
      <c r="L34" s="184"/>
      <c r="M34" s="184"/>
      <c r="N34" s="184"/>
      <c r="O34" s="184"/>
      <c r="P34" s="184"/>
      <c r="Q34" s="184"/>
      <c r="R34" s="184"/>
      <c r="S34" s="184"/>
      <c r="T34" s="184"/>
    </row>
    <row r="35" spans="1:20" s="183" customFormat="1" x14ac:dyDescent="0.2">
      <c r="A35" s="184"/>
      <c r="B35" s="184"/>
      <c r="C35" s="184"/>
      <c r="D35" s="184"/>
      <c r="E35" s="157" t="s">
        <v>525</v>
      </c>
      <c r="F35" s="404"/>
      <c r="G35" s="184" t="str">
        <f t="shared" ref="G35:G41" si="1">$F$15</f>
        <v>£m (2017-18 FYA CPIH prices)</v>
      </c>
      <c r="H35" s="184"/>
      <c r="I35" s="184"/>
      <c r="J35" s="184"/>
      <c r="K35" s="184"/>
      <c r="L35" s="184"/>
      <c r="M35" s="184"/>
      <c r="N35" s="184"/>
      <c r="O35" s="184"/>
      <c r="P35" s="184"/>
      <c r="Q35" s="184"/>
      <c r="R35" s="184"/>
      <c r="S35" s="184"/>
      <c r="T35" s="184"/>
    </row>
    <row r="36" spans="1:20" s="183" customFormat="1" x14ac:dyDescent="0.2">
      <c r="A36" s="184"/>
      <c r="B36" s="184"/>
      <c r="C36" s="184"/>
      <c r="D36" s="184"/>
      <c r="E36" s="157" t="s">
        <v>526</v>
      </c>
      <c r="F36" s="404"/>
      <c r="G36" s="184" t="str">
        <f t="shared" si="1"/>
        <v>£m (2017-18 FYA CPIH prices)</v>
      </c>
      <c r="H36" s="184"/>
      <c r="I36" s="184"/>
      <c r="J36" s="184"/>
      <c r="K36" s="184"/>
      <c r="L36" s="184"/>
      <c r="M36" s="184"/>
      <c r="N36" s="184"/>
      <c r="O36" s="184"/>
      <c r="P36" s="184"/>
      <c r="Q36" s="184"/>
      <c r="R36" s="184"/>
      <c r="S36" s="184"/>
      <c r="T36" s="184"/>
    </row>
    <row r="37" spans="1:20" s="183" customFormat="1" x14ac:dyDescent="0.2">
      <c r="A37" s="184"/>
      <c r="B37" s="184"/>
      <c r="C37" s="184"/>
      <c r="D37" s="184"/>
      <c r="E37" s="157" t="s">
        <v>527</v>
      </c>
      <c r="F37" s="404"/>
      <c r="G37" s="184" t="str">
        <f t="shared" si="1"/>
        <v>£m (2017-18 FYA CPIH prices)</v>
      </c>
      <c r="H37" s="184"/>
      <c r="I37" s="184"/>
      <c r="J37" s="184"/>
      <c r="K37" s="184"/>
      <c r="L37" s="184"/>
      <c r="M37" s="184"/>
      <c r="N37" s="184"/>
      <c r="O37" s="184"/>
      <c r="P37" s="184"/>
      <c r="Q37" s="184"/>
      <c r="R37" s="184"/>
      <c r="S37" s="184"/>
      <c r="T37" s="184"/>
    </row>
    <row r="38" spans="1:20" s="183" customFormat="1" x14ac:dyDescent="0.2">
      <c r="A38" s="184"/>
      <c r="B38" s="184"/>
      <c r="C38" s="184"/>
      <c r="D38" s="184"/>
      <c r="E38" s="157" t="s">
        <v>528</v>
      </c>
      <c r="F38" s="404"/>
      <c r="G38" s="184" t="str">
        <f t="shared" si="1"/>
        <v>£m (2017-18 FYA CPIH prices)</v>
      </c>
      <c r="H38" s="184"/>
      <c r="I38" s="184"/>
      <c r="J38" s="184"/>
      <c r="K38" s="184"/>
      <c r="L38" s="184"/>
      <c r="M38" s="184"/>
      <c r="N38" s="184"/>
      <c r="O38" s="184"/>
      <c r="P38" s="184"/>
      <c r="Q38" s="184"/>
      <c r="R38" s="184"/>
      <c r="S38" s="184"/>
      <c r="T38" s="184"/>
    </row>
    <row r="39" spans="1:20" s="183" customFormat="1" x14ac:dyDescent="0.2">
      <c r="A39" s="184"/>
      <c r="B39" s="184"/>
      <c r="C39" s="184"/>
      <c r="D39" s="184"/>
      <c r="E39" s="157" t="s">
        <v>529</v>
      </c>
      <c r="F39" s="404"/>
      <c r="G39" s="184" t="str">
        <f t="shared" si="1"/>
        <v>£m (2017-18 FYA CPIH prices)</v>
      </c>
      <c r="H39" s="184"/>
      <c r="I39" s="184"/>
      <c r="J39" s="184"/>
      <c r="K39" s="184"/>
      <c r="L39" s="184"/>
      <c r="M39" s="184"/>
      <c r="N39" s="184"/>
      <c r="O39" s="184"/>
      <c r="P39" s="184"/>
      <c r="Q39" s="184"/>
      <c r="R39" s="184"/>
      <c r="S39" s="184"/>
      <c r="T39" s="184"/>
    </row>
    <row r="40" spans="1:20" s="183" customFormat="1" x14ac:dyDescent="0.2">
      <c r="A40" s="184"/>
      <c r="B40" s="184"/>
      <c r="C40" s="184"/>
      <c r="D40" s="184"/>
      <c r="E40" s="157" t="s">
        <v>530</v>
      </c>
      <c r="F40" s="404"/>
      <c r="G40" s="184" t="str">
        <f t="shared" si="1"/>
        <v>£m (2017-18 FYA CPIH prices)</v>
      </c>
      <c r="H40" s="184"/>
      <c r="I40" s="184"/>
      <c r="J40" s="184"/>
      <c r="K40" s="184"/>
      <c r="L40" s="184"/>
      <c r="M40" s="184"/>
      <c r="N40" s="184"/>
      <c r="O40" s="184"/>
      <c r="P40" s="184"/>
      <c r="Q40" s="184"/>
      <c r="R40" s="184"/>
      <c r="S40" s="184"/>
      <c r="T40" s="184"/>
    </row>
    <row r="41" spans="1:20" s="183" customFormat="1" x14ac:dyDescent="0.2">
      <c r="A41" s="184"/>
      <c r="B41" s="184"/>
      <c r="C41" s="184"/>
      <c r="D41" s="184"/>
      <c r="E41" s="157" t="s">
        <v>531</v>
      </c>
      <c r="F41" s="404"/>
      <c r="G41" s="184" t="str">
        <f t="shared" si="1"/>
        <v>£m (2017-18 FYA CPIH prices)</v>
      </c>
      <c r="H41" s="184"/>
      <c r="I41" s="184"/>
      <c r="J41" s="184"/>
      <c r="K41" s="184"/>
      <c r="L41" s="184"/>
      <c r="M41" s="184"/>
      <c r="N41" s="184"/>
      <c r="O41" s="184"/>
      <c r="P41" s="184"/>
      <c r="Q41" s="184"/>
      <c r="R41" s="184"/>
      <c r="S41" s="184"/>
      <c r="T41" s="184"/>
    </row>
    <row r="42" spans="1:20" s="183" customFormat="1" x14ac:dyDescent="0.2">
      <c r="A42" s="184"/>
      <c r="B42" s="184"/>
      <c r="C42" s="184"/>
      <c r="D42" s="184"/>
      <c r="E42" s="184"/>
      <c r="F42" s="184"/>
      <c r="G42" s="184"/>
      <c r="H42" s="184"/>
      <c r="I42" s="184"/>
      <c r="J42" s="184"/>
      <c r="K42" s="184"/>
      <c r="L42" s="184"/>
      <c r="M42" s="184"/>
      <c r="N42" s="184"/>
      <c r="O42" s="184"/>
      <c r="P42" s="184"/>
      <c r="Q42" s="184"/>
      <c r="R42" s="184"/>
      <c r="S42" s="184"/>
      <c r="T42" s="184"/>
    </row>
    <row r="43" spans="1:20" s="183" customFormat="1" x14ac:dyDescent="0.2">
      <c r="A43" s="184"/>
      <c r="B43" s="184"/>
      <c r="C43" s="188" t="s">
        <v>532</v>
      </c>
      <c r="D43" s="184"/>
      <c r="E43" s="184"/>
      <c r="F43" s="184"/>
      <c r="G43" s="184"/>
      <c r="H43" s="184"/>
      <c r="I43" s="184"/>
      <c r="J43" s="184"/>
      <c r="K43" s="184"/>
      <c r="L43" s="184"/>
      <c r="M43" s="184"/>
      <c r="N43" s="184"/>
      <c r="O43" s="184"/>
      <c r="P43" s="184"/>
      <c r="Q43" s="184"/>
      <c r="R43" s="184"/>
      <c r="S43" s="184"/>
      <c r="T43" s="184"/>
    </row>
    <row r="44" spans="1:20" s="183" customFormat="1" x14ac:dyDescent="0.2">
      <c r="A44" s="184"/>
      <c r="B44" s="184"/>
      <c r="C44" s="188"/>
      <c r="D44" s="190" t="s">
        <v>589</v>
      </c>
      <c r="E44" s="184"/>
      <c r="F44" s="184"/>
      <c r="G44" s="184"/>
      <c r="H44" s="184"/>
      <c r="I44" s="184"/>
      <c r="J44" s="184"/>
      <c r="K44" s="184"/>
      <c r="L44" s="184"/>
      <c r="M44" s="184"/>
      <c r="N44" s="184"/>
      <c r="O44" s="184"/>
      <c r="P44" s="184"/>
      <c r="Q44" s="184"/>
      <c r="R44" s="184"/>
      <c r="S44" s="184"/>
      <c r="T44" s="184"/>
    </row>
    <row r="45" spans="1:20" s="183" customFormat="1" x14ac:dyDescent="0.2">
      <c r="A45" s="184"/>
      <c r="B45" s="184"/>
      <c r="C45" s="188"/>
      <c r="D45" s="184"/>
      <c r="E45" s="184"/>
      <c r="F45" s="184"/>
      <c r="G45" s="184"/>
      <c r="H45" s="184"/>
      <c r="I45" s="184"/>
      <c r="J45" s="184"/>
      <c r="K45" s="184"/>
      <c r="L45" s="184"/>
      <c r="M45" s="184"/>
      <c r="N45" s="184"/>
      <c r="O45" s="184"/>
      <c r="P45" s="184"/>
      <c r="Q45" s="184"/>
      <c r="R45" s="184"/>
      <c r="S45" s="184"/>
      <c r="T45" s="184"/>
    </row>
    <row r="46" spans="1:20" s="183" customFormat="1" x14ac:dyDescent="0.2">
      <c r="A46" s="184"/>
      <c r="B46" s="184"/>
      <c r="C46" s="184"/>
      <c r="D46" s="189" t="s">
        <v>534</v>
      </c>
      <c r="E46" s="184"/>
      <c r="F46" s="184"/>
      <c r="G46" s="184"/>
      <c r="H46" s="191"/>
      <c r="I46" s="184"/>
      <c r="J46" s="184"/>
      <c r="K46" s="184"/>
      <c r="L46" s="184"/>
      <c r="M46" s="184"/>
      <c r="N46" s="184"/>
      <c r="O46" s="184"/>
      <c r="P46" s="184"/>
      <c r="Q46" s="184"/>
      <c r="R46" s="184"/>
      <c r="S46" s="184"/>
      <c r="T46" s="184"/>
    </row>
    <row r="47" spans="1:20" s="183" customFormat="1" x14ac:dyDescent="0.2">
      <c r="A47" s="184"/>
      <c r="B47" s="184"/>
      <c r="C47" s="184"/>
      <c r="D47" s="184"/>
      <c r="E47" s="184" t="s">
        <v>535</v>
      </c>
      <c r="F47" s="404"/>
      <c r="G47" s="184" t="str">
        <f t="shared" ref="G47:G53" si="2">$F$15</f>
        <v>£m (2017-18 FYA CPIH prices)</v>
      </c>
      <c r="H47" s="184"/>
      <c r="I47" s="184"/>
      <c r="J47" s="184"/>
      <c r="K47" s="184"/>
      <c r="L47" s="184"/>
      <c r="M47" s="184"/>
      <c r="N47" s="184"/>
      <c r="O47" s="184"/>
      <c r="P47" s="184"/>
      <c r="Q47" s="184"/>
      <c r="R47" s="184"/>
      <c r="S47" s="184"/>
      <c r="T47" s="184"/>
    </row>
    <row r="48" spans="1:20" s="183" customFormat="1" x14ac:dyDescent="0.2">
      <c r="A48" s="184"/>
      <c r="B48" s="184"/>
      <c r="C48" s="184"/>
      <c r="D48" s="184"/>
      <c r="E48" s="184" t="s">
        <v>536</v>
      </c>
      <c r="F48" s="404"/>
      <c r="G48" s="184" t="str">
        <f t="shared" si="2"/>
        <v>£m (2017-18 FYA CPIH prices)</v>
      </c>
      <c r="H48" s="184"/>
      <c r="I48" s="184"/>
      <c r="J48" s="184"/>
      <c r="K48" s="184"/>
      <c r="L48" s="184"/>
      <c r="M48" s="184"/>
      <c r="N48" s="184"/>
      <c r="O48" s="184"/>
      <c r="P48" s="184"/>
      <c r="Q48" s="184"/>
      <c r="R48" s="184"/>
      <c r="S48" s="184"/>
      <c r="T48" s="184"/>
    </row>
    <row r="49" spans="1:20" s="183" customFormat="1" x14ac:dyDescent="0.2">
      <c r="A49" s="184"/>
      <c r="B49" s="184"/>
      <c r="C49" s="184"/>
      <c r="D49" s="184"/>
      <c r="E49" s="184" t="s">
        <v>537</v>
      </c>
      <c r="F49" s="404"/>
      <c r="G49" s="184" t="str">
        <f t="shared" si="2"/>
        <v>£m (2017-18 FYA CPIH prices)</v>
      </c>
      <c r="H49" s="184"/>
      <c r="I49" s="184"/>
      <c r="J49" s="184"/>
      <c r="K49" s="184"/>
      <c r="L49" s="184"/>
      <c r="M49" s="184"/>
      <c r="N49" s="184"/>
      <c r="O49" s="184"/>
      <c r="P49" s="184"/>
      <c r="Q49" s="184"/>
      <c r="R49" s="184"/>
      <c r="S49" s="184"/>
      <c r="T49" s="184"/>
    </row>
    <row r="50" spans="1:20" s="183" customFormat="1" x14ac:dyDescent="0.2">
      <c r="A50" s="184"/>
      <c r="B50" s="184"/>
      <c r="C50" s="184"/>
      <c r="D50" s="184"/>
      <c r="E50" s="184" t="s">
        <v>538</v>
      </c>
      <c r="F50" s="404"/>
      <c r="G50" s="184" t="str">
        <f t="shared" si="2"/>
        <v>£m (2017-18 FYA CPIH prices)</v>
      </c>
      <c r="H50" s="184"/>
      <c r="I50" s="184"/>
      <c r="J50" s="184"/>
      <c r="K50" s="184"/>
      <c r="L50" s="184"/>
      <c r="M50" s="184"/>
      <c r="N50" s="184"/>
      <c r="O50" s="184"/>
      <c r="P50" s="184"/>
      <c r="Q50" s="184"/>
      <c r="R50" s="184"/>
      <c r="S50" s="184"/>
      <c r="T50" s="184"/>
    </row>
    <row r="51" spans="1:20" s="183" customFormat="1" x14ac:dyDescent="0.2">
      <c r="A51" s="184"/>
      <c r="B51" s="184"/>
      <c r="C51" s="184"/>
      <c r="D51" s="184"/>
      <c r="E51" s="184" t="s">
        <v>539</v>
      </c>
      <c r="F51" s="404"/>
      <c r="G51" s="184" t="str">
        <f t="shared" si="2"/>
        <v>£m (2017-18 FYA CPIH prices)</v>
      </c>
      <c r="H51" s="184"/>
      <c r="I51" s="184"/>
      <c r="J51" s="184"/>
      <c r="K51" s="184"/>
      <c r="L51" s="184"/>
      <c r="M51" s="184"/>
      <c r="N51" s="184"/>
      <c r="O51" s="184"/>
      <c r="P51" s="184"/>
      <c r="Q51" s="184"/>
      <c r="R51" s="184"/>
      <c r="S51" s="184"/>
      <c r="T51" s="184"/>
    </row>
    <row r="52" spans="1:20" s="183" customFormat="1" x14ac:dyDescent="0.2">
      <c r="A52" s="184"/>
      <c r="B52" s="184"/>
      <c r="C52" s="184"/>
      <c r="D52" s="184"/>
      <c r="E52" s="184" t="s">
        <v>540</v>
      </c>
      <c r="F52" s="404"/>
      <c r="G52" s="184" t="str">
        <f t="shared" si="2"/>
        <v>£m (2017-18 FYA CPIH prices)</v>
      </c>
      <c r="H52" s="184"/>
      <c r="I52" s="184"/>
      <c r="J52" s="184"/>
      <c r="K52" s="184"/>
      <c r="L52" s="184"/>
      <c r="M52" s="184"/>
      <c r="N52" s="184"/>
      <c r="O52" s="184"/>
      <c r="P52" s="184"/>
      <c r="Q52" s="184"/>
      <c r="R52" s="184"/>
      <c r="S52" s="184"/>
      <c r="T52" s="184"/>
    </row>
    <row r="53" spans="1:20" s="183" customFormat="1" x14ac:dyDescent="0.2">
      <c r="A53" s="184"/>
      <c r="B53" s="184"/>
      <c r="C53" s="184"/>
      <c r="D53" s="184"/>
      <c r="E53" s="184" t="s">
        <v>541</v>
      </c>
      <c r="F53" s="404"/>
      <c r="G53" s="184" t="str">
        <f t="shared" si="2"/>
        <v>£m (2017-18 FYA CPIH prices)</v>
      </c>
      <c r="H53" s="184"/>
      <c r="I53" s="184"/>
      <c r="J53" s="184"/>
      <c r="K53" s="184"/>
      <c r="L53" s="184"/>
      <c r="M53" s="184"/>
      <c r="N53" s="184"/>
      <c r="O53" s="184"/>
      <c r="P53" s="184"/>
      <c r="Q53" s="184"/>
      <c r="R53" s="184"/>
      <c r="S53" s="184"/>
      <c r="T53" s="184"/>
    </row>
    <row r="54" spans="1:20" s="183" customFormat="1" x14ac:dyDescent="0.2">
      <c r="A54" s="184"/>
      <c r="B54" s="184"/>
      <c r="C54" s="184"/>
      <c r="D54" s="184"/>
      <c r="E54" s="184"/>
      <c r="F54" s="184"/>
      <c r="G54" s="184"/>
      <c r="H54" s="184"/>
      <c r="I54" s="184"/>
      <c r="J54" s="184"/>
      <c r="K54" s="184"/>
      <c r="L54" s="184"/>
      <c r="M54" s="184"/>
      <c r="N54" s="184"/>
      <c r="O54" s="184"/>
      <c r="P54" s="184"/>
      <c r="Q54" s="184"/>
      <c r="R54" s="184"/>
      <c r="S54" s="184"/>
      <c r="T54" s="184"/>
    </row>
    <row r="55" spans="1:20" s="183" customFormat="1" x14ac:dyDescent="0.2">
      <c r="A55" s="184"/>
      <c r="B55" s="184"/>
      <c r="C55" s="184"/>
      <c r="D55" s="189" t="s">
        <v>542</v>
      </c>
      <c r="E55" s="184"/>
      <c r="F55" s="184"/>
      <c r="G55" s="184"/>
      <c r="H55" s="184"/>
      <c r="I55" s="184"/>
      <c r="J55" s="184"/>
      <c r="K55" s="184"/>
      <c r="L55" s="184"/>
      <c r="M55" s="184"/>
      <c r="N55" s="184"/>
      <c r="O55" s="184"/>
      <c r="P55" s="184"/>
      <c r="Q55" s="184"/>
      <c r="R55" s="184"/>
      <c r="S55" s="184"/>
      <c r="T55" s="184"/>
    </row>
    <row r="56" spans="1:20" s="183" customFormat="1" x14ac:dyDescent="0.2">
      <c r="A56" s="184"/>
      <c r="B56" s="184"/>
      <c r="C56" s="184"/>
      <c r="D56" s="184"/>
      <c r="E56" s="184" t="s">
        <v>543</v>
      </c>
      <c r="F56" s="404"/>
      <c r="G56" s="184" t="str">
        <f t="shared" ref="G56:G62" si="3">$F$15</f>
        <v>£m (2017-18 FYA CPIH prices)</v>
      </c>
      <c r="H56" s="184"/>
      <c r="I56" s="184"/>
      <c r="J56" s="184"/>
      <c r="K56" s="184"/>
      <c r="L56" s="184"/>
      <c r="M56" s="184"/>
      <c r="N56" s="184"/>
      <c r="O56" s="184"/>
      <c r="P56" s="184"/>
      <c r="Q56" s="184"/>
      <c r="R56" s="184"/>
      <c r="S56" s="184"/>
      <c r="T56" s="184"/>
    </row>
    <row r="57" spans="1:20" s="183" customFormat="1" x14ac:dyDescent="0.2">
      <c r="A57" s="184"/>
      <c r="B57" s="184"/>
      <c r="C57" s="184"/>
      <c r="D57" s="184"/>
      <c r="E57" s="184" t="s">
        <v>544</v>
      </c>
      <c r="F57" s="404"/>
      <c r="G57" s="184" t="str">
        <f t="shared" si="3"/>
        <v>£m (2017-18 FYA CPIH prices)</v>
      </c>
      <c r="H57" s="184"/>
      <c r="I57" s="184"/>
      <c r="J57" s="184"/>
      <c r="K57" s="184"/>
      <c r="L57" s="184"/>
      <c r="M57" s="184"/>
      <c r="N57" s="184"/>
      <c r="O57" s="184"/>
      <c r="P57" s="184"/>
      <c r="Q57" s="184"/>
      <c r="R57" s="184"/>
      <c r="S57" s="184"/>
      <c r="T57" s="184"/>
    </row>
    <row r="58" spans="1:20" s="183" customFormat="1" x14ac:dyDescent="0.2">
      <c r="A58" s="184"/>
      <c r="B58" s="184"/>
      <c r="C58" s="184"/>
      <c r="D58" s="184"/>
      <c r="E58" s="184" t="s">
        <v>545</v>
      </c>
      <c r="F58" s="404"/>
      <c r="G58" s="184" t="str">
        <f t="shared" si="3"/>
        <v>£m (2017-18 FYA CPIH prices)</v>
      </c>
      <c r="H58" s="184"/>
      <c r="I58" s="184"/>
      <c r="J58" s="184"/>
      <c r="K58" s="184"/>
      <c r="L58" s="184"/>
      <c r="M58" s="184"/>
      <c r="N58" s="184"/>
      <c r="O58" s="184"/>
      <c r="P58" s="184"/>
      <c r="Q58" s="184"/>
      <c r="R58" s="184"/>
      <c r="S58" s="184"/>
      <c r="T58" s="184"/>
    </row>
    <row r="59" spans="1:20" s="183" customFormat="1" x14ac:dyDescent="0.2">
      <c r="A59" s="184"/>
      <c r="B59" s="184"/>
      <c r="C59" s="184"/>
      <c r="D59" s="184"/>
      <c r="E59" s="184" t="s">
        <v>546</v>
      </c>
      <c r="F59" s="404"/>
      <c r="G59" s="184" t="str">
        <f t="shared" si="3"/>
        <v>£m (2017-18 FYA CPIH prices)</v>
      </c>
      <c r="H59" s="184"/>
      <c r="I59" s="184"/>
      <c r="J59" s="184"/>
      <c r="K59" s="184"/>
      <c r="L59" s="184"/>
      <c r="M59" s="184"/>
      <c r="N59" s="184"/>
      <c r="O59" s="184"/>
      <c r="P59" s="184"/>
      <c r="Q59" s="184"/>
      <c r="R59" s="184"/>
      <c r="S59" s="184"/>
      <c r="T59" s="184"/>
    </row>
    <row r="60" spans="1:20" s="183" customFormat="1" x14ac:dyDescent="0.2">
      <c r="A60" s="184"/>
      <c r="B60" s="184"/>
      <c r="C60" s="184"/>
      <c r="D60" s="184"/>
      <c r="E60" s="184" t="s">
        <v>547</v>
      </c>
      <c r="F60" s="404"/>
      <c r="G60" s="184" t="str">
        <f t="shared" si="3"/>
        <v>£m (2017-18 FYA CPIH prices)</v>
      </c>
      <c r="H60" s="184"/>
      <c r="I60" s="184"/>
      <c r="J60" s="184"/>
      <c r="K60" s="184"/>
      <c r="L60" s="184"/>
      <c r="M60" s="184"/>
      <c r="N60" s="184"/>
      <c r="O60" s="184"/>
      <c r="P60" s="184"/>
      <c r="Q60" s="184"/>
      <c r="R60" s="184"/>
      <c r="S60" s="184"/>
      <c r="T60" s="184"/>
    </row>
    <row r="61" spans="1:20" s="155" customFormat="1" x14ac:dyDescent="0.2">
      <c r="A61" s="184"/>
      <c r="B61" s="184"/>
      <c r="C61" s="184"/>
      <c r="D61" s="184"/>
      <c r="E61" s="184" t="s">
        <v>548</v>
      </c>
      <c r="F61" s="404"/>
      <c r="G61" s="184" t="str">
        <f t="shared" si="3"/>
        <v>£m (2017-18 FYA CPIH prices)</v>
      </c>
      <c r="H61" s="184"/>
      <c r="I61" s="157"/>
      <c r="J61" s="157"/>
      <c r="K61" s="157"/>
      <c r="L61" s="157"/>
      <c r="M61" s="157"/>
      <c r="N61" s="157"/>
      <c r="O61" s="157"/>
      <c r="P61" s="157"/>
      <c r="Q61" s="157"/>
      <c r="R61" s="157"/>
      <c r="S61" s="157"/>
      <c r="T61" s="157"/>
    </row>
    <row r="62" spans="1:20" s="183" customFormat="1" x14ac:dyDescent="0.2">
      <c r="A62" s="184"/>
      <c r="B62" s="184"/>
      <c r="C62" s="184"/>
      <c r="D62" s="184"/>
      <c r="E62" s="184" t="s">
        <v>549</v>
      </c>
      <c r="F62" s="404"/>
      <c r="G62" s="184" t="str">
        <f t="shared" si="3"/>
        <v>£m (2017-18 FYA CPIH prices)</v>
      </c>
      <c r="H62" s="184"/>
      <c r="I62" s="184"/>
      <c r="J62" s="184"/>
      <c r="K62" s="184"/>
      <c r="L62" s="184"/>
      <c r="M62" s="184"/>
      <c r="N62" s="184"/>
      <c r="O62" s="184"/>
      <c r="P62" s="184"/>
      <c r="Q62" s="184"/>
      <c r="R62" s="184"/>
      <c r="S62" s="184"/>
      <c r="T62" s="184"/>
    </row>
    <row r="63" spans="1:20" s="183" customFormat="1" x14ac:dyDescent="0.2">
      <c r="A63" s="184"/>
      <c r="B63" s="184"/>
      <c r="C63" s="184"/>
      <c r="D63" s="184"/>
      <c r="E63" s="184"/>
      <c r="F63" s="184"/>
      <c r="G63" s="184"/>
      <c r="H63" s="184"/>
      <c r="I63" s="184"/>
      <c r="J63" s="184"/>
      <c r="K63" s="184"/>
      <c r="L63" s="184"/>
      <c r="M63" s="184"/>
      <c r="N63" s="184"/>
      <c r="O63" s="184"/>
      <c r="P63" s="184"/>
      <c r="Q63" s="184"/>
      <c r="R63" s="184"/>
      <c r="S63" s="184"/>
      <c r="T63" s="184"/>
    </row>
    <row r="64" spans="1:20" s="183" customFormat="1" x14ac:dyDescent="0.2">
      <c r="A64" s="184"/>
      <c r="B64" s="184"/>
      <c r="C64" s="188" t="s">
        <v>550</v>
      </c>
      <c r="D64" s="184"/>
      <c r="E64" s="184"/>
      <c r="F64" s="184"/>
      <c r="G64" s="184"/>
      <c r="H64" s="184"/>
      <c r="I64" s="184"/>
      <c r="J64" s="184"/>
      <c r="K64" s="184"/>
      <c r="L64" s="184"/>
      <c r="M64" s="184"/>
      <c r="N64" s="184"/>
      <c r="O64" s="184"/>
      <c r="P64" s="184"/>
      <c r="Q64" s="184"/>
      <c r="R64" s="184"/>
      <c r="S64" s="184"/>
      <c r="T64" s="184"/>
    </row>
    <row r="65" spans="1:20" s="183" customFormat="1" x14ac:dyDescent="0.2">
      <c r="A65" s="184"/>
      <c r="B65" s="184"/>
      <c r="C65" s="188"/>
      <c r="D65" s="190" t="s">
        <v>551</v>
      </c>
      <c r="E65" s="184"/>
      <c r="F65" s="184"/>
      <c r="G65" s="184"/>
      <c r="H65" s="184"/>
      <c r="I65" s="184"/>
      <c r="J65" s="184"/>
      <c r="K65" s="184"/>
      <c r="L65" s="184"/>
      <c r="M65" s="184"/>
      <c r="N65" s="184"/>
      <c r="O65" s="184"/>
      <c r="P65" s="184"/>
      <c r="Q65" s="184"/>
      <c r="R65" s="184"/>
      <c r="S65" s="184"/>
      <c r="T65" s="184"/>
    </row>
    <row r="66" spans="1:20" s="183" customFormat="1" x14ac:dyDescent="0.2">
      <c r="A66" s="184"/>
      <c r="B66" s="184"/>
      <c r="C66" s="188"/>
      <c r="D66" s="184"/>
      <c r="E66" s="184"/>
      <c r="F66" s="184"/>
      <c r="G66" s="184"/>
      <c r="H66" s="184"/>
      <c r="I66" s="184"/>
      <c r="J66" s="184"/>
      <c r="K66" s="184"/>
      <c r="L66" s="184"/>
      <c r="M66" s="184"/>
      <c r="N66" s="184"/>
      <c r="O66" s="184"/>
      <c r="P66" s="184"/>
      <c r="Q66" s="184"/>
      <c r="R66" s="184"/>
      <c r="S66" s="184"/>
      <c r="T66" s="184"/>
    </row>
    <row r="67" spans="1:20" s="183" customFormat="1" x14ac:dyDescent="0.2">
      <c r="A67" s="184"/>
      <c r="B67" s="184"/>
      <c r="C67" s="184"/>
      <c r="D67" s="184"/>
      <c r="E67" s="184" t="s">
        <v>215</v>
      </c>
      <c r="F67" s="404"/>
      <c r="G67" s="184" t="str">
        <f t="shared" ref="G67:G73" si="4">$F$15</f>
        <v>£m (2017-18 FYA CPIH prices)</v>
      </c>
      <c r="H67" s="184"/>
      <c r="I67" s="184"/>
      <c r="J67" s="184"/>
      <c r="K67" s="184"/>
      <c r="L67" s="184"/>
      <c r="M67" s="184"/>
      <c r="N67" s="184"/>
      <c r="O67" s="184"/>
      <c r="P67" s="184"/>
      <c r="Q67" s="184"/>
      <c r="R67" s="184"/>
      <c r="S67" s="184"/>
      <c r="T67" s="184"/>
    </row>
    <row r="68" spans="1:20" s="183" customFormat="1" x14ac:dyDescent="0.2">
      <c r="A68" s="184"/>
      <c r="B68" s="184"/>
      <c r="C68" s="184"/>
      <c r="D68" s="184"/>
      <c r="E68" s="184" t="s">
        <v>217</v>
      </c>
      <c r="F68" s="404"/>
      <c r="G68" s="184" t="str">
        <f t="shared" si="4"/>
        <v>£m (2017-18 FYA CPIH prices)</v>
      </c>
      <c r="H68" s="184"/>
      <c r="I68" s="184"/>
      <c r="J68" s="184"/>
      <c r="K68" s="184"/>
      <c r="L68" s="184"/>
      <c r="M68" s="184"/>
      <c r="N68" s="184"/>
      <c r="O68" s="184"/>
      <c r="P68" s="184"/>
      <c r="Q68" s="184"/>
      <c r="R68" s="184"/>
      <c r="S68" s="184"/>
      <c r="T68" s="184"/>
    </row>
    <row r="69" spans="1:20" s="183" customFormat="1" x14ac:dyDescent="0.2">
      <c r="A69" s="184"/>
      <c r="B69" s="184"/>
      <c r="C69" s="184"/>
      <c r="D69" s="184"/>
      <c r="E69" s="184" t="s">
        <v>219</v>
      </c>
      <c r="F69" s="404"/>
      <c r="G69" s="184" t="str">
        <f t="shared" si="4"/>
        <v>£m (2017-18 FYA CPIH prices)</v>
      </c>
      <c r="H69" s="184"/>
      <c r="I69" s="184"/>
      <c r="J69" s="184"/>
      <c r="K69" s="184"/>
      <c r="L69" s="184"/>
      <c r="M69" s="184"/>
      <c r="N69" s="184"/>
      <c r="O69" s="184"/>
      <c r="P69" s="184"/>
      <c r="Q69" s="184"/>
      <c r="R69" s="184"/>
      <c r="S69" s="184"/>
      <c r="T69" s="184"/>
    </row>
    <row r="70" spans="1:20" s="183" customFormat="1" x14ac:dyDescent="0.2">
      <c r="A70" s="184"/>
      <c r="B70" s="184"/>
      <c r="C70" s="184"/>
      <c r="D70" s="184"/>
      <c r="E70" s="184" t="s">
        <v>221</v>
      </c>
      <c r="F70" s="404"/>
      <c r="G70" s="184" t="str">
        <f t="shared" si="4"/>
        <v>£m (2017-18 FYA CPIH prices)</v>
      </c>
      <c r="H70" s="184"/>
      <c r="I70" s="184"/>
      <c r="J70" s="184"/>
      <c r="K70" s="184"/>
      <c r="L70" s="184"/>
      <c r="M70" s="184"/>
      <c r="N70" s="184"/>
      <c r="O70" s="184"/>
      <c r="P70" s="184"/>
      <c r="Q70" s="184"/>
      <c r="R70" s="184"/>
      <c r="S70" s="184"/>
      <c r="T70" s="184"/>
    </row>
    <row r="71" spans="1:20" s="183" customFormat="1" x14ac:dyDescent="0.2">
      <c r="A71" s="184"/>
      <c r="B71" s="184"/>
      <c r="C71" s="184"/>
      <c r="D71" s="184"/>
      <c r="E71" s="184" t="s">
        <v>223</v>
      </c>
      <c r="F71" s="404"/>
      <c r="G71" s="184" t="str">
        <f t="shared" si="4"/>
        <v>£m (2017-18 FYA CPIH prices)</v>
      </c>
      <c r="H71" s="184"/>
      <c r="I71" s="184"/>
      <c r="J71" s="184"/>
      <c r="K71" s="184"/>
      <c r="L71" s="184"/>
      <c r="M71" s="184"/>
      <c r="N71" s="184"/>
      <c r="O71" s="184"/>
      <c r="P71" s="184"/>
      <c r="Q71" s="184"/>
      <c r="R71" s="184"/>
      <c r="S71" s="184"/>
      <c r="T71" s="184"/>
    </row>
    <row r="72" spans="1:20" s="183" customFormat="1" x14ac:dyDescent="0.2">
      <c r="A72" s="184"/>
      <c r="B72" s="184"/>
      <c r="C72" s="184"/>
      <c r="D72" s="184"/>
      <c r="E72" s="184" t="s">
        <v>225</v>
      </c>
      <c r="F72" s="404"/>
      <c r="G72" s="184" t="str">
        <f t="shared" si="4"/>
        <v>£m (2017-18 FYA CPIH prices)</v>
      </c>
      <c r="H72" s="184"/>
      <c r="I72" s="184"/>
      <c r="J72" s="184"/>
      <c r="K72" s="184"/>
      <c r="L72" s="184"/>
      <c r="M72" s="184"/>
      <c r="N72" s="184"/>
      <c r="O72" s="184"/>
      <c r="P72" s="184"/>
      <c r="Q72" s="184"/>
      <c r="R72" s="184"/>
      <c r="S72" s="184"/>
      <c r="T72" s="184"/>
    </row>
    <row r="73" spans="1:20" s="183" customFormat="1" x14ac:dyDescent="0.2">
      <c r="A73" s="184"/>
      <c r="B73" s="184"/>
      <c r="C73" s="184"/>
      <c r="D73" s="184"/>
      <c r="E73" s="184" t="s">
        <v>227</v>
      </c>
      <c r="F73" s="404"/>
      <c r="G73" s="184" t="str">
        <f t="shared" si="4"/>
        <v>£m (2017-18 FYA CPIH prices)</v>
      </c>
      <c r="H73" s="184"/>
      <c r="I73" s="184"/>
      <c r="J73" s="184"/>
      <c r="K73" s="184"/>
      <c r="L73" s="184"/>
      <c r="M73" s="184"/>
      <c r="N73" s="184"/>
      <c r="O73" s="184"/>
      <c r="P73" s="184"/>
      <c r="Q73" s="184"/>
      <c r="R73" s="184"/>
      <c r="S73" s="184"/>
      <c r="T73" s="184"/>
    </row>
    <row r="74" spans="1:20" s="183" customFormat="1" x14ac:dyDescent="0.2">
      <c r="A74" s="184"/>
      <c r="B74" s="184"/>
      <c r="C74" s="184"/>
      <c r="D74" s="184"/>
      <c r="E74" s="184"/>
      <c r="F74" s="184"/>
      <c r="G74" s="184"/>
      <c r="H74" s="184"/>
      <c r="I74" s="184"/>
      <c r="J74" s="184"/>
      <c r="K74" s="184"/>
      <c r="L74" s="184"/>
      <c r="M74" s="184"/>
      <c r="N74" s="184"/>
      <c r="O74" s="184"/>
      <c r="P74" s="184"/>
      <c r="Q74" s="184"/>
      <c r="R74" s="184"/>
      <c r="S74" s="184"/>
      <c r="T74" s="184"/>
    </row>
    <row r="75" spans="1:20" s="213" customFormat="1" ht="13.5" x14ac:dyDescent="0.25">
      <c r="A75" s="213" t="s">
        <v>552</v>
      </c>
    </row>
    <row r="76" spans="1:20" s="183" customFormat="1" x14ac:dyDescent="0.2">
      <c r="A76" s="184"/>
      <c r="B76" s="184"/>
      <c r="C76" s="184"/>
      <c r="D76" s="184"/>
      <c r="E76" s="184"/>
      <c r="F76" s="184"/>
      <c r="G76" s="184"/>
      <c r="H76" s="184"/>
      <c r="I76" s="184"/>
      <c r="J76" s="184"/>
      <c r="K76" s="184"/>
      <c r="L76" s="184"/>
      <c r="M76" s="184"/>
      <c r="N76" s="184"/>
      <c r="O76" s="184"/>
      <c r="P76" s="184"/>
      <c r="Q76" s="184"/>
      <c r="R76" s="184"/>
      <c r="S76" s="184"/>
      <c r="T76" s="184"/>
    </row>
    <row r="77" spans="1:20" s="183" customFormat="1" x14ac:dyDescent="0.2">
      <c r="A77" s="184"/>
      <c r="B77" s="188" t="s">
        <v>553</v>
      </c>
      <c r="C77" s="184"/>
      <c r="D77" s="184"/>
      <c r="E77" s="184"/>
      <c r="F77" s="184"/>
      <c r="G77" s="184"/>
      <c r="H77" s="184"/>
      <c r="I77" s="184"/>
      <c r="J77" s="184"/>
      <c r="K77" s="184"/>
      <c r="L77" s="184"/>
      <c r="M77" s="184"/>
      <c r="N77" s="184"/>
      <c r="O77" s="184"/>
      <c r="P77" s="184"/>
      <c r="Q77" s="184"/>
      <c r="R77" s="184"/>
      <c r="S77" s="184"/>
      <c r="T77" s="184"/>
    </row>
    <row r="78" spans="1:20" s="183" customFormat="1" x14ac:dyDescent="0.2">
      <c r="A78" s="184"/>
      <c r="B78" s="188"/>
      <c r="C78" s="184"/>
      <c r="D78" s="184"/>
      <c r="E78" s="184"/>
      <c r="F78" s="184"/>
      <c r="G78" s="184"/>
      <c r="H78" s="184"/>
      <c r="I78" s="184"/>
      <c r="J78" s="184"/>
      <c r="K78" s="184"/>
      <c r="L78" s="184"/>
      <c r="M78" s="184"/>
      <c r="N78" s="184"/>
      <c r="O78" s="184"/>
      <c r="P78" s="184"/>
      <c r="Q78" s="184"/>
      <c r="R78" s="184"/>
      <c r="S78" s="184"/>
      <c r="T78" s="184"/>
    </row>
    <row r="79" spans="1:20" s="183" customFormat="1" x14ac:dyDescent="0.2">
      <c r="A79" s="184"/>
      <c r="B79" s="184"/>
      <c r="C79" s="184"/>
      <c r="D79" s="184"/>
      <c r="E79" s="184" t="s">
        <v>406</v>
      </c>
      <c r="F79" s="272">
        <f>IF(InpCompany!F79 = InpExpected!F79, "", InpExpected!F79)</f>
        <v>0</v>
      </c>
      <c r="G79" s="184" t="s">
        <v>554</v>
      </c>
      <c r="H79" s="184"/>
      <c r="I79" s="184"/>
      <c r="J79" s="184"/>
      <c r="K79" s="184"/>
      <c r="L79" s="184"/>
      <c r="M79" s="184"/>
      <c r="N79" s="184"/>
      <c r="O79" s="184"/>
      <c r="P79" s="184"/>
      <c r="Q79" s="184"/>
      <c r="R79" s="184"/>
      <c r="S79" s="184"/>
      <c r="T79" s="184"/>
    </row>
    <row r="80" spans="1:20" s="183" customFormat="1" x14ac:dyDescent="0.2">
      <c r="A80" s="184"/>
      <c r="B80" s="184"/>
      <c r="C80" s="184"/>
      <c r="D80" s="184"/>
      <c r="E80" s="184" t="s">
        <v>233</v>
      </c>
      <c r="F80" s="272">
        <f>IF(InpCompany!F80 = InpExpected!F80, "", InpExpected!F80)</f>
        <v>0</v>
      </c>
      <c r="G80" s="184" t="s">
        <v>554</v>
      </c>
      <c r="H80" s="184"/>
      <c r="I80" s="184"/>
      <c r="J80" s="184"/>
      <c r="K80" s="184"/>
      <c r="L80" s="184"/>
      <c r="M80" s="184"/>
      <c r="N80" s="184"/>
      <c r="O80" s="184"/>
      <c r="P80" s="184"/>
      <c r="Q80" s="184"/>
      <c r="R80" s="184"/>
      <c r="S80" s="184"/>
      <c r="T80" s="184"/>
    </row>
    <row r="81" spans="1:20" s="183" customFormat="1" x14ac:dyDescent="0.2">
      <c r="A81" s="184"/>
      <c r="B81" s="184"/>
      <c r="C81" s="184"/>
      <c r="D81" s="184"/>
      <c r="E81" s="184" t="s">
        <v>409</v>
      </c>
      <c r="F81" s="273" t="str">
        <f>IF(InpCompany!F81 = InpExpected!F81, "", InpExpected!F81)</f>
        <v/>
      </c>
      <c r="G81" s="184" t="s">
        <v>555</v>
      </c>
      <c r="H81" s="184"/>
      <c r="I81" s="184"/>
      <c r="J81" s="184"/>
      <c r="K81" s="184"/>
      <c r="L81" s="184"/>
      <c r="M81" s="184"/>
      <c r="N81" s="184"/>
      <c r="O81" s="184"/>
      <c r="P81" s="184"/>
      <c r="Q81" s="184"/>
      <c r="R81" s="184"/>
      <c r="S81" s="184"/>
      <c r="T81" s="184"/>
    </row>
    <row r="82" spans="1:20" s="183" customFormat="1" x14ac:dyDescent="0.2">
      <c r="A82" s="184"/>
      <c r="B82" s="184"/>
      <c r="C82" s="184"/>
      <c r="D82" s="184"/>
      <c r="E82" s="184"/>
      <c r="F82" s="184"/>
      <c r="G82" s="184"/>
      <c r="H82" s="184"/>
      <c r="I82" s="184"/>
      <c r="J82" s="184"/>
      <c r="K82" s="184"/>
      <c r="L82" s="184"/>
      <c r="M82" s="184"/>
      <c r="N82" s="184"/>
      <c r="O82" s="184"/>
      <c r="P82" s="184"/>
      <c r="Q82" s="184"/>
      <c r="R82" s="184"/>
      <c r="S82" s="184"/>
      <c r="T82" s="184"/>
    </row>
    <row r="83" spans="1:20" s="183" customFormat="1" x14ac:dyDescent="0.2">
      <c r="A83" s="184"/>
      <c r="B83" s="184"/>
      <c r="C83" s="184"/>
      <c r="D83" s="184"/>
      <c r="E83" s="266" t="s">
        <v>411</v>
      </c>
      <c r="F83" s="97"/>
      <c r="G83" s="97" t="s">
        <v>554</v>
      </c>
      <c r="H83" s="97"/>
      <c r="I83" s="89"/>
      <c r="J83" s="195"/>
      <c r="K83" s="195"/>
      <c r="L83" s="195"/>
      <c r="M83" s="195"/>
      <c r="N83" s="195"/>
      <c r="O83" s="195"/>
      <c r="P83" s="195"/>
      <c r="Q83" s="398"/>
      <c r="R83" s="398"/>
      <c r="S83" s="398"/>
      <c r="T83" s="195"/>
    </row>
    <row r="84" spans="1:20" s="183" customFormat="1" x14ac:dyDescent="0.2">
      <c r="A84" s="184"/>
      <c r="B84" s="184"/>
      <c r="C84" s="184"/>
      <c r="D84" s="184"/>
      <c r="E84" s="184"/>
      <c r="F84" s="184"/>
      <c r="G84" s="184"/>
      <c r="H84" s="184"/>
      <c r="I84" s="184"/>
      <c r="J84" s="184"/>
      <c r="K84" s="184"/>
      <c r="L84" s="184"/>
      <c r="M84" s="184"/>
      <c r="N84" s="184"/>
      <c r="O84" s="184"/>
      <c r="P84" s="184"/>
      <c r="Q84" s="184"/>
      <c r="R84" s="184"/>
      <c r="S84" s="184"/>
      <c r="T84" s="184"/>
    </row>
    <row r="85" spans="1:20" s="183" customFormat="1" x14ac:dyDescent="0.2">
      <c r="A85" s="184"/>
      <c r="B85" s="184"/>
      <c r="C85" s="184"/>
      <c r="D85" s="184"/>
      <c r="E85" s="157" t="s">
        <v>590</v>
      </c>
      <c r="F85" s="157"/>
      <c r="G85" s="157" t="s">
        <v>109</v>
      </c>
      <c r="H85" s="157"/>
      <c r="I85" s="184"/>
      <c r="J85" s="399"/>
      <c r="K85" s="399"/>
      <c r="L85" s="399"/>
      <c r="M85" s="399"/>
      <c r="N85" s="399"/>
      <c r="O85" s="399"/>
      <c r="P85" s="399"/>
      <c r="Q85" s="399"/>
      <c r="R85" s="399"/>
      <c r="S85" s="399"/>
      <c r="T85" s="156"/>
    </row>
    <row r="86" spans="1:20" s="183" customFormat="1" x14ac:dyDescent="0.2">
      <c r="A86" s="184"/>
      <c r="B86" s="184"/>
      <c r="C86" s="184"/>
      <c r="D86" s="184"/>
      <c r="E86" s="157"/>
      <c r="F86" s="157"/>
      <c r="G86" s="157"/>
      <c r="H86" s="157"/>
      <c r="I86" s="184"/>
      <c r="J86" s="157"/>
      <c r="K86" s="157"/>
      <c r="L86" s="157"/>
      <c r="M86" s="157"/>
      <c r="N86" s="157"/>
      <c r="O86" s="157"/>
      <c r="P86" s="157"/>
      <c r="Q86" s="157"/>
      <c r="R86" s="157"/>
      <c r="S86" s="157"/>
      <c r="T86" s="184"/>
    </row>
    <row r="87" spans="1:20" s="183" customFormat="1" x14ac:dyDescent="0.2">
      <c r="A87" s="184"/>
      <c r="B87" s="184"/>
      <c r="C87" s="184"/>
      <c r="D87" s="189" t="s">
        <v>556</v>
      </c>
      <c r="E87" s="157"/>
      <c r="F87" s="157"/>
      <c r="G87" s="157"/>
      <c r="H87" s="157"/>
      <c r="I87" s="184"/>
      <c r="J87" s="157"/>
      <c r="K87" s="157"/>
      <c r="L87" s="157"/>
      <c r="M87" s="157"/>
      <c r="N87" s="157"/>
      <c r="O87" s="157"/>
      <c r="P87" s="157"/>
      <c r="Q87" s="157"/>
      <c r="R87" s="157"/>
      <c r="S87" s="157"/>
      <c r="T87" s="184"/>
    </row>
    <row r="88" spans="1:20" s="183" customFormat="1" x14ac:dyDescent="0.2">
      <c r="A88" s="184"/>
      <c r="B88" s="184"/>
      <c r="C88" s="184"/>
      <c r="D88" s="184"/>
      <c r="E88" s="157" t="s">
        <v>557</v>
      </c>
      <c r="F88" s="280" t="str">
        <f>IF(InpCompany!F88 = InpExpected!F88, "", InpExpected!F88)</f>
        <v/>
      </c>
      <c r="G88" s="112" t="s">
        <v>109</v>
      </c>
      <c r="H88" s="157"/>
      <c r="I88" s="184"/>
      <c r="J88" s="157"/>
      <c r="K88" s="157"/>
      <c r="L88" s="157"/>
      <c r="M88" s="157"/>
      <c r="N88" s="157"/>
      <c r="O88" s="157"/>
      <c r="P88" s="157"/>
      <c r="Q88" s="157"/>
      <c r="R88" s="157"/>
      <c r="S88" s="157"/>
      <c r="T88" s="184"/>
    </row>
    <row r="89" spans="1:20" s="183" customFormat="1" x14ac:dyDescent="0.2">
      <c r="A89" s="184"/>
      <c r="B89" s="184"/>
      <c r="C89" s="184"/>
      <c r="D89" s="184"/>
      <c r="E89" s="157" t="s">
        <v>558</v>
      </c>
      <c r="F89" s="280" t="str">
        <f>IF(InpCompany!F89 = InpExpected!F89, "", InpExpected!F89)</f>
        <v/>
      </c>
      <c r="G89" s="112" t="s">
        <v>109</v>
      </c>
      <c r="H89" s="157"/>
      <c r="I89" s="184"/>
      <c r="J89" s="157"/>
      <c r="K89" s="157"/>
      <c r="L89" s="157"/>
      <c r="M89" s="157"/>
      <c r="N89" s="157"/>
      <c r="O89" s="157"/>
      <c r="P89" s="157"/>
      <c r="Q89" s="157"/>
      <c r="R89" s="157"/>
      <c r="S89" s="157"/>
      <c r="T89" s="184"/>
    </row>
    <row r="90" spans="1:20" s="183" customFormat="1" x14ac:dyDescent="0.2">
      <c r="A90" s="184"/>
      <c r="B90" s="184"/>
      <c r="C90" s="184"/>
      <c r="D90" s="184"/>
      <c r="E90" s="157" t="s">
        <v>559</v>
      </c>
      <c r="F90" s="280" t="str">
        <f>IF(InpCompany!F90 = InpExpected!F90, "", InpExpected!F90)</f>
        <v/>
      </c>
      <c r="G90" s="112" t="s">
        <v>109</v>
      </c>
      <c r="H90" s="157"/>
      <c r="I90" s="184"/>
      <c r="J90" s="157"/>
      <c r="K90" s="157"/>
      <c r="L90" s="157"/>
      <c r="M90" s="157"/>
      <c r="N90" s="157"/>
      <c r="O90" s="157"/>
      <c r="P90" s="157"/>
      <c r="Q90" s="157"/>
      <c r="R90" s="157"/>
      <c r="S90" s="157"/>
      <c r="T90" s="184"/>
    </row>
    <row r="91" spans="1:20" s="183" customFormat="1" x14ac:dyDescent="0.2">
      <c r="A91" s="184"/>
      <c r="B91" s="184"/>
      <c r="C91" s="184"/>
      <c r="D91" s="184"/>
      <c r="E91" s="157" t="s">
        <v>560</v>
      </c>
      <c r="F91" s="280" t="str">
        <f>IF(InpCompany!F91 = InpExpected!F91, "", InpExpected!F91)</f>
        <v/>
      </c>
      <c r="G91" s="112" t="s">
        <v>109</v>
      </c>
      <c r="H91" s="157"/>
      <c r="I91" s="184"/>
      <c r="J91" s="157"/>
      <c r="K91" s="157"/>
      <c r="L91" s="157"/>
      <c r="M91" s="157"/>
      <c r="N91" s="157"/>
      <c r="O91" s="157"/>
      <c r="P91" s="157"/>
      <c r="Q91" s="157"/>
      <c r="R91" s="157"/>
      <c r="S91" s="157"/>
      <c r="T91" s="184"/>
    </row>
    <row r="92" spans="1:20" s="183" customFormat="1" x14ac:dyDescent="0.2">
      <c r="A92" s="184"/>
      <c r="B92" s="184"/>
      <c r="C92" s="184"/>
      <c r="D92" s="184"/>
      <c r="E92" s="157" t="s">
        <v>561</v>
      </c>
      <c r="F92" s="280" t="str">
        <f>IF(InpCompany!F92 = InpExpected!F92, "", InpExpected!F92)</f>
        <v/>
      </c>
      <c r="G92" s="112" t="s">
        <v>109</v>
      </c>
      <c r="H92" s="157"/>
      <c r="I92" s="184"/>
      <c r="J92" s="157"/>
      <c r="K92" s="157"/>
      <c r="L92" s="157"/>
      <c r="M92" s="157"/>
      <c r="N92" s="157"/>
      <c r="O92" s="157"/>
      <c r="P92" s="157"/>
      <c r="Q92" s="157"/>
      <c r="R92" s="157"/>
      <c r="S92" s="157"/>
      <c r="T92" s="184"/>
    </row>
    <row r="93" spans="1:20" s="183" customFormat="1" x14ac:dyDescent="0.2">
      <c r="A93" s="184"/>
      <c r="B93" s="184"/>
      <c r="C93" s="184"/>
      <c r="D93" s="184"/>
      <c r="E93" s="157" t="s">
        <v>562</v>
      </c>
      <c r="F93" s="280" t="str">
        <f>IF(InpCompany!F93 = InpExpected!F93, "", InpExpected!F93)</f>
        <v/>
      </c>
      <c r="G93" s="112" t="s">
        <v>109</v>
      </c>
      <c r="H93" s="157"/>
      <c r="I93" s="184"/>
      <c r="J93" s="157"/>
      <c r="K93" s="157"/>
      <c r="L93" s="157"/>
      <c r="M93" s="157"/>
      <c r="N93" s="157"/>
      <c r="O93" s="157"/>
      <c r="P93" s="157"/>
      <c r="Q93" s="157"/>
      <c r="R93" s="157"/>
      <c r="S93" s="157"/>
      <c r="T93" s="184"/>
    </row>
    <row r="94" spans="1:20" s="183" customFormat="1" x14ac:dyDescent="0.2">
      <c r="A94" s="184"/>
      <c r="B94" s="184"/>
      <c r="C94" s="184"/>
      <c r="D94" s="184"/>
      <c r="E94" s="157" t="s">
        <v>563</v>
      </c>
      <c r="F94" s="280" t="str">
        <f>IF(InpCompany!F94 = InpExpected!F94, "", InpExpected!F94)</f>
        <v/>
      </c>
      <c r="G94" s="112" t="s">
        <v>109</v>
      </c>
      <c r="H94" s="157"/>
      <c r="I94" s="184"/>
      <c r="J94" s="157"/>
      <c r="K94" s="157"/>
      <c r="L94" s="157"/>
      <c r="M94" s="157"/>
      <c r="N94" s="157"/>
      <c r="O94" s="157"/>
      <c r="P94" s="157"/>
      <c r="Q94" s="157"/>
      <c r="R94" s="157"/>
      <c r="S94" s="157"/>
      <c r="T94" s="184"/>
    </row>
    <row r="95" spans="1:20" s="183" customFormat="1" x14ac:dyDescent="0.2">
      <c r="A95" s="184"/>
      <c r="B95" s="184"/>
      <c r="C95" s="184"/>
      <c r="D95" s="184"/>
      <c r="E95" s="157" t="s">
        <v>564</v>
      </c>
      <c r="F95" s="280" t="str">
        <f>IF(InpCompany!F95 = InpExpected!F95, "", InpExpected!F95)</f>
        <v/>
      </c>
      <c r="G95" s="112" t="s">
        <v>109</v>
      </c>
      <c r="H95" s="157"/>
      <c r="I95" s="184"/>
      <c r="J95" s="157"/>
      <c r="K95" s="157"/>
      <c r="L95" s="157"/>
      <c r="M95" s="157"/>
      <c r="N95" s="157"/>
      <c r="O95" s="157"/>
      <c r="P95" s="157"/>
      <c r="Q95" s="157"/>
      <c r="R95" s="157"/>
      <c r="S95" s="157"/>
      <c r="T95" s="184"/>
    </row>
    <row r="96" spans="1:20" s="183" customFormat="1" x14ac:dyDescent="0.2">
      <c r="A96" s="184"/>
      <c r="B96" s="184"/>
      <c r="C96" s="184"/>
      <c r="D96" s="184"/>
      <c r="E96" s="157" t="s">
        <v>565</v>
      </c>
      <c r="F96" s="280" t="str">
        <f>IF(InpCompany!F96 = InpExpected!F96, "", InpExpected!F96)</f>
        <v/>
      </c>
      <c r="G96" s="112" t="s">
        <v>109</v>
      </c>
      <c r="H96" s="157"/>
      <c r="I96" s="184"/>
      <c r="J96" s="157"/>
      <c r="K96" s="157"/>
      <c r="L96" s="157"/>
      <c r="M96" s="157"/>
      <c r="N96" s="157"/>
      <c r="O96" s="157"/>
      <c r="P96" s="157"/>
      <c r="Q96" s="157"/>
      <c r="R96" s="157"/>
      <c r="S96" s="157"/>
      <c r="T96" s="184"/>
    </row>
    <row r="97" spans="1:20" s="183" customFormat="1" x14ac:dyDescent="0.2">
      <c r="A97" s="184"/>
      <c r="B97" s="184"/>
      <c r="C97" s="184"/>
      <c r="D97" s="184"/>
      <c r="E97" s="157" t="s">
        <v>566</v>
      </c>
      <c r="F97" s="280" t="str">
        <f>IF(InpCompany!F97 = InpExpected!F97, "", InpExpected!F97)</f>
        <v/>
      </c>
      <c r="G97" s="112" t="s">
        <v>109</v>
      </c>
      <c r="H97" s="157"/>
      <c r="I97" s="184"/>
      <c r="J97" s="157"/>
      <c r="K97" s="157"/>
      <c r="L97" s="157"/>
      <c r="M97" s="157"/>
      <c r="N97" s="157"/>
      <c r="O97" s="157"/>
      <c r="P97" s="157"/>
      <c r="Q97" s="157"/>
      <c r="R97" s="157"/>
      <c r="S97" s="157"/>
      <c r="T97" s="184"/>
    </row>
    <row r="98" spans="1:20" s="183" customFormat="1" x14ac:dyDescent="0.2">
      <c r="A98" s="184"/>
      <c r="B98" s="184"/>
      <c r="C98" s="184"/>
      <c r="D98" s="184"/>
      <c r="E98" s="157" t="s">
        <v>567</v>
      </c>
      <c r="F98" s="280" t="str">
        <f>IF(InpCompany!F98 = InpExpected!F98, "", InpExpected!F98)</f>
        <v/>
      </c>
      <c r="G98" s="112" t="s">
        <v>109</v>
      </c>
      <c r="H98" s="157"/>
      <c r="I98" s="184"/>
      <c r="J98" s="157"/>
      <c r="K98" s="157"/>
      <c r="L98" s="157"/>
      <c r="M98" s="157"/>
      <c r="N98" s="157"/>
      <c r="O98" s="157"/>
      <c r="P98" s="157"/>
      <c r="Q98" s="157"/>
      <c r="R98" s="157"/>
      <c r="S98" s="157"/>
      <c r="T98" s="184"/>
    </row>
    <row r="99" spans="1:20" s="183" customFormat="1" x14ac:dyDescent="0.2">
      <c r="A99" s="184"/>
      <c r="B99" s="184"/>
      <c r="C99" s="184"/>
      <c r="D99" s="184"/>
      <c r="E99" s="157" t="s">
        <v>568</v>
      </c>
      <c r="F99" s="280" t="str">
        <f>IF(InpCompany!F99 = InpExpected!F99, "", InpExpected!F99)</f>
        <v/>
      </c>
      <c r="G99" s="112" t="s">
        <v>109</v>
      </c>
      <c r="H99" s="157"/>
      <c r="I99" s="184"/>
      <c r="J99" s="157"/>
      <c r="K99" s="157"/>
      <c r="L99" s="157"/>
      <c r="M99" s="157"/>
      <c r="N99" s="157"/>
      <c r="O99" s="157"/>
      <c r="P99" s="157"/>
      <c r="Q99" s="157"/>
      <c r="R99" s="157"/>
      <c r="S99" s="157"/>
      <c r="T99" s="184"/>
    </row>
    <row r="100" spans="1:20" s="183" customFormat="1" x14ac:dyDescent="0.2">
      <c r="A100" s="184"/>
      <c r="B100" s="184"/>
      <c r="C100" s="184"/>
      <c r="D100" s="184"/>
      <c r="E100" s="157" t="s">
        <v>569</v>
      </c>
      <c r="F100" s="391" t="str">
        <f>IF(COUNT(F88:F99),AVERAGE(F88:F99),"")</f>
        <v/>
      </c>
      <c r="G100" s="112" t="s">
        <v>109</v>
      </c>
      <c r="H100" s="157"/>
      <c r="I100" s="184"/>
      <c r="J100" s="157"/>
      <c r="K100" s="157"/>
      <c r="L100" s="157"/>
      <c r="M100" s="157"/>
      <c r="N100" s="157"/>
      <c r="O100" s="157"/>
      <c r="P100" s="157"/>
      <c r="Q100" s="157"/>
      <c r="R100" s="157"/>
      <c r="S100" s="157"/>
      <c r="T100" s="184"/>
    </row>
    <row r="101" spans="1:20" s="183" customFormat="1" x14ac:dyDescent="0.2">
      <c r="A101" s="184"/>
      <c r="B101" s="184"/>
      <c r="C101" s="184"/>
      <c r="D101" s="184"/>
      <c r="E101" s="157"/>
      <c r="F101" s="157"/>
      <c r="G101" s="157"/>
      <c r="H101" s="157"/>
      <c r="I101" s="184"/>
      <c r="J101" s="157"/>
      <c r="K101" s="157"/>
      <c r="L101" s="157"/>
      <c r="M101" s="157"/>
      <c r="N101" s="157"/>
      <c r="O101" s="157"/>
      <c r="P101" s="157"/>
      <c r="Q101" s="157"/>
      <c r="R101" s="157"/>
      <c r="S101" s="157"/>
      <c r="T101" s="184"/>
    </row>
    <row r="102" spans="1:20" s="183" customFormat="1" x14ac:dyDescent="0.2">
      <c r="A102" s="184"/>
      <c r="B102" s="188" t="s">
        <v>570</v>
      </c>
      <c r="C102" s="184"/>
      <c r="D102" s="184"/>
      <c r="E102" s="157"/>
      <c r="F102" s="157"/>
      <c r="G102" s="157"/>
      <c r="H102" s="157"/>
      <c r="I102" s="184"/>
      <c r="J102" s="157"/>
      <c r="K102" s="157"/>
      <c r="L102" s="157"/>
      <c r="M102" s="157"/>
      <c r="N102" s="157"/>
      <c r="O102" s="157"/>
      <c r="P102" s="157"/>
      <c r="Q102" s="157"/>
      <c r="R102" s="157"/>
      <c r="S102" s="157"/>
      <c r="T102" s="184"/>
    </row>
    <row r="103" spans="1:20" s="183" customFormat="1" x14ac:dyDescent="0.2">
      <c r="A103" s="184"/>
      <c r="B103" s="184"/>
      <c r="C103" s="184"/>
      <c r="D103" s="184"/>
      <c r="E103" s="157"/>
      <c r="F103" s="157"/>
      <c r="G103" s="157"/>
      <c r="H103" s="157"/>
      <c r="I103" s="184"/>
      <c r="J103" s="157"/>
      <c r="K103" s="157"/>
      <c r="L103" s="157"/>
      <c r="M103" s="157"/>
      <c r="N103" s="157"/>
      <c r="O103" s="157"/>
      <c r="P103" s="157"/>
      <c r="Q103" s="157"/>
      <c r="R103" s="157"/>
      <c r="S103" s="157"/>
      <c r="T103" s="184"/>
    </row>
    <row r="104" spans="1:20" s="183" customFormat="1" x14ac:dyDescent="0.2">
      <c r="A104" s="184"/>
      <c r="B104" s="184"/>
      <c r="C104" s="184"/>
      <c r="D104" s="189" t="s">
        <v>115</v>
      </c>
      <c r="E104" s="157"/>
      <c r="F104" s="157"/>
      <c r="G104" s="157"/>
      <c r="H104" s="157"/>
      <c r="I104" s="184"/>
      <c r="J104" s="157"/>
      <c r="K104" s="157"/>
      <c r="L104" s="157"/>
      <c r="M104" s="157"/>
      <c r="N104" s="157"/>
      <c r="O104" s="157"/>
      <c r="P104" s="157"/>
      <c r="Q104" s="157"/>
      <c r="R104" s="157"/>
      <c r="S104" s="157"/>
      <c r="T104" s="184"/>
    </row>
    <row r="105" spans="1:20" s="183" customFormat="1" x14ac:dyDescent="0.2">
      <c r="A105" s="184"/>
      <c r="B105" s="184"/>
      <c r="C105" s="184"/>
      <c r="D105" s="189"/>
      <c r="E105" s="184" t="s">
        <v>415</v>
      </c>
      <c r="F105" s="184"/>
      <c r="G105" s="184" t="s">
        <v>571</v>
      </c>
      <c r="H105" s="184"/>
      <c r="I105" s="184"/>
      <c r="J105" s="156"/>
      <c r="K105" s="156"/>
      <c r="L105" s="156"/>
      <c r="M105" s="156"/>
      <c r="N105" s="400"/>
      <c r="O105" s="156"/>
      <c r="P105" s="156"/>
      <c r="Q105" s="156"/>
      <c r="R105" s="156"/>
      <c r="S105" s="156"/>
      <c r="T105" s="156"/>
    </row>
    <row r="106" spans="1:20" s="89" customFormat="1" x14ac:dyDescent="0.2">
      <c r="D106" s="194"/>
      <c r="E106" s="97" t="s">
        <v>417</v>
      </c>
      <c r="F106" s="97"/>
      <c r="G106" s="97" t="s">
        <v>555</v>
      </c>
      <c r="H106" s="97"/>
      <c r="J106" s="195"/>
      <c r="K106" s="195"/>
      <c r="L106" s="195"/>
      <c r="M106" s="195"/>
      <c r="N106" s="195"/>
      <c r="O106" s="399"/>
      <c r="P106" s="399"/>
      <c r="Q106" s="399"/>
      <c r="R106" s="399"/>
      <c r="S106" s="399"/>
      <c r="T106" s="195"/>
    </row>
    <row r="107" spans="1:20" s="183" customFormat="1" x14ac:dyDescent="0.2">
      <c r="A107" s="184"/>
      <c r="B107" s="184"/>
      <c r="C107" s="184"/>
      <c r="D107" s="189"/>
      <c r="E107" s="157"/>
      <c r="F107" s="157"/>
      <c r="G107" s="157"/>
      <c r="H107" s="157"/>
      <c r="I107" s="184"/>
      <c r="J107" s="157"/>
      <c r="K107" s="157"/>
      <c r="L107" s="157"/>
      <c r="M107" s="157"/>
      <c r="N107" s="157"/>
      <c r="O107" s="242"/>
      <c r="P107" s="242"/>
      <c r="Q107" s="242"/>
      <c r="R107" s="242"/>
      <c r="S107" s="242"/>
      <c r="T107" s="184"/>
    </row>
    <row r="108" spans="1:20" s="183" customFormat="1" x14ac:dyDescent="0.2">
      <c r="A108" s="184"/>
      <c r="B108" s="184"/>
      <c r="C108" s="184"/>
      <c r="D108" s="189" t="s">
        <v>118</v>
      </c>
      <c r="E108" s="184"/>
      <c r="F108" s="184"/>
      <c r="G108" s="184"/>
      <c r="H108" s="184"/>
      <c r="I108" s="184"/>
      <c r="J108" s="184"/>
      <c r="K108" s="184"/>
      <c r="L108" s="184"/>
      <c r="M108" s="184"/>
      <c r="N108" s="157"/>
      <c r="O108" s="242"/>
      <c r="P108" s="242"/>
      <c r="Q108" s="242"/>
      <c r="R108" s="242"/>
      <c r="S108" s="242"/>
      <c r="T108" s="184"/>
    </row>
    <row r="109" spans="1:20" s="183" customFormat="1" x14ac:dyDescent="0.2">
      <c r="A109" s="184"/>
      <c r="B109" s="184"/>
      <c r="C109" s="184"/>
      <c r="D109" s="189"/>
      <c r="E109" s="184" t="s">
        <v>419</v>
      </c>
      <c r="F109" s="184"/>
      <c r="G109" s="184" t="s">
        <v>571</v>
      </c>
      <c r="H109" s="184"/>
      <c r="I109" s="184"/>
      <c r="J109" s="156"/>
      <c r="K109" s="156"/>
      <c r="L109" s="156"/>
      <c r="M109" s="156"/>
      <c r="N109" s="400"/>
      <c r="O109" s="243"/>
      <c r="P109" s="243"/>
      <c r="Q109" s="243"/>
      <c r="R109" s="243"/>
      <c r="S109" s="243"/>
      <c r="T109" s="156"/>
    </row>
    <row r="110" spans="1:20" s="89" customFormat="1" x14ac:dyDescent="0.2">
      <c r="D110" s="194"/>
      <c r="E110" s="97" t="s">
        <v>421</v>
      </c>
      <c r="F110" s="97"/>
      <c r="G110" s="97" t="s">
        <v>555</v>
      </c>
      <c r="H110" s="97"/>
      <c r="J110" s="195"/>
      <c r="K110" s="195"/>
      <c r="L110" s="195"/>
      <c r="M110" s="195"/>
      <c r="N110" s="195"/>
      <c r="O110" s="399"/>
      <c r="P110" s="399"/>
      <c r="Q110" s="399"/>
      <c r="R110" s="399"/>
      <c r="S110" s="399"/>
      <c r="T110" s="195"/>
    </row>
    <row r="111" spans="1:20" s="183" customFormat="1" x14ac:dyDescent="0.2">
      <c r="A111" s="184"/>
      <c r="B111" s="184"/>
      <c r="C111" s="184"/>
      <c r="D111" s="189"/>
      <c r="E111" s="184"/>
      <c r="F111" s="184"/>
      <c r="G111" s="184"/>
      <c r="H111" s="184"/>
      <c r="I111" s="184"/>
      <c r="J111" s="184"/>
      <c r="K111" s="184"/>
      <c r="L111" s="184"/>
      <c r="M111" s="184"/>
      <c r="N111" s="157"/>
      <c r="O111" s="242"/>
      <c r="P111" s="242"/>
      <c r="Q111" s="242"/>
      <c r="R111" s="242"/>
      <c r="S111" s="242"/>
      <c r="T111" s="184"/>
    </row>
    <row r="112" spans="1:20" s="183" customFormat="1" x14ac:dyDescent="0.2">
      <c r="A112" s="184"/>
      <c r="B112" s="184"/>
      <c r="C112" s="184"/>
      <c r="D112" s="189" t="s">
        <v>120</v>
      </c>
      <c r="E112" s="184"/>
      <c r="F112" s="184"/>
      <c r="G112" s="184"/>
      <c r="H112" s="184"/>
      <c r="I112" s="184"/>
      <c r="J112" s="184"/>
      <c r="K112" s="184"/>
      <c r="L112" s="184"/>
      <c r="M112" s="184"/>
      <c r="N112" s="157"/>
      <c r="O112" s="242"/>
      <c r="P112" s="242"/>
      <c r="Q112" s="242"/>
      <c r="R112" s="242"/>
      <c r="S112" s="242"/>
      <c r="T112" s="184"/>
    </row>
    <row r="113" spans="1:20" s="183" customFormat="1" x14ac:dyDescent="0.2">
      <c r="A113" s="184"/>
      <c r="B113" s="184"/>
      <c r="C113" s="184"/>
      <c r="D113" s="189"/>
      <c r="E113" s="184" t="s">
        <v>423</v>
      </c>
      <c r="F113" s="184"/>
      <c r="G113" s="184" t="s">
        <v>571</v>
      </c>
      <c r="H113" s="184"/>
      <c r="I113" s="184"/>
      <c r="J113" s="156"/>
      <c r="K113" s="156"/>
      <c r="L113" s="156"/>
      <c r="M113" s="156"/>
      <c r="N113" s="400"/>
      <c r="O113" s="243"/>
      <c r="P113" s="243"/>
      <c r="Q113" s="243"/>
      <c r="R113" s="243"/>
      <c r="S113" s="243"/>
      <c r="T113" s="156"/>
    </row>
    <row r="114" spans="1:20" s="89" customFormat="1" x14ac:dyDescent="0.2">
      <c r="D114" s="194"/>
      <c r="E114" s="97" t="s">
        <v>425</v>
      </c>
      <c r="F114" s="97"/>
      <c r="G114" s="97" t="s">
        <v>555</v>
      </c>
      <c r="H114" s="97"/>
      <c r="J114" s="195"/>
      <c r="K114" s="195"/>
      <c r="L114" s="195"/>
      <c r="M114" s="195"/>
      <c r="N114" s="195"/>
      <c r="O114" s="399"/>
      <c r="P114" s="399"/>
      <c r="Q114" s="399"/>
      <c r="R114" s="399"/>
      <c r="S114" s="399"/>
      <c r="T114" s="195"/>
    </row>
    <row r="115" spans="1:20" s="183" customFormat="1" x14ac:dyDescent="0.2">
      <c r="A115" s="184"/>
      <c r="B115" s="184"/>
      <c r="C115" s="184"/>
      <c r="D115" s="189"/>
      <c r="E115" s="184"/>
      <c r="F115" s="184"/>
      <c r="G115" s="184"/>
      <c r="H115" s="184"/>
      <c r="I115" s="184"/>
      <c r="J115" s="184"/>
      <c r="K115" s="184"/>
      <c r="L115" s="184"/>
      <c r="M115" s="184"/>
      <c r="N115" s="157"/>
      <c r="O115" s="242"/>
      <c r="P115" s="242"/>
      <c r="Q115" s="242"/>
      <c r="R115" s="242"/>
      <c r="S115" s="242"/>
      <c r="T115" s="184"/>
    </row>
    <row r="116" spans="1:20" s="183" customFormat="1" x14ac:dyDescent="0.2">
      <c r="A116" s="184"/>
      <c r="B116" s="184"/>
      <c r="C116" s="184"/>
      <c r="D116" s="189" t="s">
        <v>126</v>
      </c>
      <c r="E116" s="184"/>
      <c r="F116" s="184"/>
      <c r="G116" s="184"/>
      <c r="H116" s="184"/>
      <c r="I116" s="184"/>
      <c r="J116" s="184"/>
      <c r="K116" s="184"/>
      <c r="L116" s="184"/>
      <c r="M116" s="184"/>
      <c r="N116" s="157"/>
      <c r="O116" s="242"/>
      <c r="P116" s="242"/>
      <c r="Q116" s="242"/>
      <c r="R116" s="242"/>
      <c r="S116" s="242"/>
      <c r="T116" s="184"/>
    </row>
    <row r="117" spans="1:20" s="183" customFormat="1" x14ac:dyDescent="0.2">
      <c r="A117" s="184"/>
      <c r="B117" s="184"/>
      <c r="C117" s="184"/>
      <c r="D117" s="189"/>
      <c r="E117" s="157" t="s">
        <v>427</v>
      </c>
      <c r="F117" s="157"/>
      <c r="G117" s="157" t="str">
        <f>F15</f>
        <v>£m (2017-18 FYA CPIH prices)</v>
      </c>
      <c r="H117" s="157"/>
      <c r="I117" s="184"/>
      <c r="J117" s="156"/>
      <c r="K117" s="156"/>
      <c r="L117" s="156"/>
      <c r="M117" s="156"/>
      <c r="N117" s="156"/>
      <c r="O117" s="243"/>
      <c r="P117" s="400"/>
      <c r="Q117" s="400"/>
      <c r="R117" s="400"/>
      <c r="S117" s="400"/>
      <c r="T117" s="156"/>
    </row>
    <row r="118" spans="1:20" s="183" customFormat="1" x14ac:dyDescent="0.2">
      <c r="A118" s="184"/>
      <c r="B118" s="184"/>
      <c r="C118" s="184"/>
      <c r="D118" s="189"/>
      <c r="E118" s="184"/>
      <c r="F118" s="184"/>
      <c r="G118" s="184"/>
      <c r="H118" s="184"/>
      <c r="I118" s="184"/>
      <c r="J118" s="184"/>
      <c r="K118" s="184"/>
      <c r="L118" s="184"/>
      <c r="M118" s="184"/>
      <c r="N118" s="157"/>
      <c r="O118" s="242"/>
      <c r="P118" s="242"/>
      <c r="Q118" s="242"/>
      <c r="R118" s="242"/>
      <c r="S118" s="242"/>
      <c r="T118" s="184"/>
    </row>
    <row r="119" spans="1:20" s="183" customFormat="1" x14ac:dyDescent="0.2">
      <c r="A119" s="184"/>
      <c r="B119" s="184"/>
      <c r="C119" s="184"/>
      <c r="D119" s="189" t="s">
        <v>122</v>
      </c>
      <c r="E119" s="184"/>
      <c r="F119" s="184"/>
      <c r="G119" s="184"/>
      <c r="H119" s="184"/>
      <c r="I119" s="184"/>
      <c r="J119" s="184"/>
      <c r="K119" s="184"/>
      <c r="L119" s="184"/>
      <c r="M119" s="184"/>
      <c r="N119" s="157"/>
      <c r="O119" s="242"/>
      <c r="P119" s="242"/>
      <c r="Q119" s="242"/>
      <c r="R119" s="242"/>
      <c r="S119" s="242"/>
      <c r="T119" s="184"/>
    </row>
    <row r="120" spans="1:20" s="183" customFormat="1" x14ac:dyDescent="0.2">
      <c r="A120" s="184"/>
      <c r="B120" s="184"/>
      <c r="C120" s="184"/>
      <c r="D120" s="189"/>
      <c r="E120" s="157" t="s">
        <v>429</v>
      </c>
      <c r="F120" s="157"/>
      <c r="G120" s="157" t="s">
        <v>571</v>
      </c>
      <c r="H120" s="157"/>
      <c r="I120" s="184"/>
      <c r="J120" s="156"/>
      <c r="K120" s="156"/>
      <c r="L120" s="156"/>
      <c r="M120" s="156"/>
      <c r="N120" s="156"/>
      <c r="O120" s="243"/>
      <c r="P120" s="400"/>
      <c r="Q120" s="400"/>
      <c r="R120" s="400"/>
      <c r="S120" s="400"/>
      <c r="T120" s="156"/>
    </row>
    <row r="121" spans="1:20" s="183" customFormat="1" x14ac:dyDescent="0.2">
      <c r="A121" s="184"/>
      <c r="B121" s="184"/>
      <c r="C121" s="184"/>
      <c r="D121" s="189"/>
      <c r="E121" s="184"/>
      <c r="F121" s="184"/>
      <c r="G121" s="184"/>
      <c r="H121" s="184"/>
      <c r="I121" s="184"/>
      <c r="J121" s="184"/>
      <c r="K121" s="184"/>
      <c r="L121" s="184"/>
      <c r="M121" s="184"/>
      <c r="N121" s="184"/>
      <c r="O121" s="184"/>
      <c r="P121" s="184"/>
      <c r="Q121" s="184"/>
      <c r="R121" s="184"/>
      <c r="S121" s="184"/>
      <c r="T121" s="184"/>
    </row>
    <row r="122" spans="1:20" s="183" customFormat="1" x14ac:dyDescent="0.2">
      <c r="A122" s="184"/>
      <c r="B122" s="184"/>
      <c r="C122" s="184"/>
      <c r="D122" s="158" t="s">
        <v>124</v>
      </c>
      <c r="E122" s="184"/>
      <c r="F122" s="184"/>
      <c r="G122" s="184"/>
      <c r="H122" s="184"/>
      <c r="I122" s="184"/>
      <c r="J122" s="184"/>
      <c r="K122" s="184"/>
      <c r="L122" s="184"/>
      <c r="M122" s="184"/>
      <c r="N122" s="184"/>
      <c r="O122" s="184"/>
      <c r="P122" s="184"/>
      <c r="Q122" s="184"/>
      <c r="R122" s="184"/>
      <c r="S122" s="184"/>
      <c r="T122" s="184"/>
    </row>
    <row r="123" spans="1:20" s="183" customFormat="1" x14ac:dyDescent="0.2">
      <c r="A123" s="184"/>
      <c r="B123" s="184"/>
      <c r="C123" s="184"/>
      <c r="D123" s="189"/>
      <c r="E123" s="184" t="s">
        <v>431</v>
      </c>
      <c r="F123" s="184"/>
      <c r="G123" s="184" t="s">
        <v>572</v>
      </c>
      <c r="H123" s="184"/>
      <c r="I123" s="184"/>
      <c r="J123" s="156"/>
      <c r="K123" s="156"/>
      <c r="L123" s="156"/>
      <c r="M123" s="156"/>
      <c r="N123" s="156"/>
      <c r="O123" s="156"/>
      <c r="P123" s="156"/>
      <c r="Q123" s="397"/>
      <c r="R123" s="397"/>
      <c r="S123" s="397"/>
      <c r="T123" s="156"/>
    </row>
    <row r="124" spans="1:20" s="183" customFormat="1" x14ac:dyDescent="0.2">
      <c r="A124" s="184"/>
      <c r="B124" s="184"/>
      <c r="C124" s="184"/>
      <c r="D124" s="189"/>
      <c r="E124" s="184" t="s">
        <v>433</v>
      </c>
      <c r="F124" s="157"/>
      <c r="G124" s="184" t="s">
        <v>572</v>
      </c>
      <c r="H124" s="157"/>
      <c r="I124" s="184"/>
      <c r="J124" s="156"/>
      <c r="K124" s="156"/>
      <c r="L124" s="156"/>
      <c r="M124" s="156"/>
      <c r="N124" s="156"/>
      <c r="O124" s="156"/>
      <c r="P124" s="156"/>
      <c r="Q124" s="397"/>
      <c r="R124" s="397"/>
      <c r="S124" s="397"/>
      <c r="T124" s="156"/>
    </row>
    <row r="125" spans="1:20" s="183" customFormat="1" x14ac:dyDescent="0.2">
      <c r="A125" s="184"/>
      <c r="B125" s="184"/>
      <c r="C125" s="184"/>
      <c r="D125" s="189"/>
      <c r="E125" s="184" t="s">
        <v>435</v>
      </c>
      <c r="F125" s="157"/>
      <c r="G125" s="184" t="s">
        <v>572</v>
      </c>
      <c r="H125" s="157"/>
      <c r="I125" s="184"/>
      <c r="J125" s="156"/>
      <c r="K125" s="156"/>
      <c r="L125" s="156"/>
      <c r="M125" s="156"/>
      <c r="N125" s="156"/>
      <c r="O125" s="156"/>
      <c r="P125" s="156"/>
      <c r="Q125" s="397"/>
      <c r="R125" s="397"/>
      <c r="S125" s="397"/>
      <c r="T125" s="156"/>
    </row>
    <row r="126" spans="1:20" s="183" customFormat="1" x14ac:dyDescent="0.2">
      <c r="A126" s="184"/>
      <c r="B126" s="184"/>
      <c r="C126" s="184"/>
      <c r="D126" s="189"/>
      <c r="E126" s="184" t="s">
        <v>437</v>
      </c>
      <c r="F126" s="157"/>
      <c r="G126" s="184" t="s">
        <v>572</v>
      </c>
      <c r="H126" s="157"/>
      <c r="I126" s="184"/>
      <c r="J126" s="156"/>
      <c r="K126" s="156"/>
      <c r="L126" s="156"/>
      <c r="M126" s="156"/>
      <c r="N126" s="156"/>
      <c r="O126" s="156"/>
      <c r="P126" s="156"/>
      <c r="Q126" s="397"/>
      <c r="R126" s="397"/>
      <c r="S126" s="397"/>
      <c r="T126" s="156"/>
    </row>
    <row r="127" spans="1:20" s="183" customFormat="1" x14ac:dyDescent="0.2">
      <c r="A127" s="184"/>
      <c r="B127" s="184"/>
      <c r="C127" s="184"/>
      <c r="D127" s="189"/>
      <c r="E127" s="184" t="s">
        <v>439</v>
      </c>
      <c r="F127" s="157"/>
      <c r="G127" s="184" t="s">
        <v>572</v>
      </c>
      <c r="H127" s="157"/>
      <c r="I127" s="184"/>
      <c r="J127" s="156"/>
      <c r="K127" s="156"/>
      <c r="L127" s="156"/>
      <c r="M127" s="156"/>
      <c r="N127" s="156"/>
      <c r="O127" s="156"/>
      <c r="P127" s="156"/>
      <c r="Q127" s="397"/>
      <c r="R127" s="397"/>
      <c r="S127" s="397"/>
      <c r="T127" s="156"/>
    </row>
    <row r="128" spans="1:20" s="183" customFormat="1" x14ac:dyDescent="0.2">
      <c r="A128" s="184"/>
      <c r="B128" s="184"/>
      <c r="C128" s="184"/>
      <c r="D128" s="189"/>
      <c r="E128" s="184" t="s">
        <v>441</v>
      </c>
      <c r="F128" s="157"/>
      <c r="G128" s="184" t="s">
        <v>572</v>
      </c>
      <c r="H128" s="157"/>
      <c r="I128" s="184"/>
      <c r="J128" s="156"/>
      <c r="K128" s="156"/>
      <c r="L128" s="156"/>
      <c r="M128" s="156"/>
      <c r="N128" s="156"/>
      <c r="O128" s="156"/>
      <c r="P128" s="156"/>
      <c r="Q128" s="397"/>
      <c r="R128" s="397"/>
      <c r="S128" s="397"/>
      <c r="T128" s="156"/>
    </row>
    <row r="129" spans="1:20" s="183" customFormat="1" x14ac:dyDescent="0.2">
      <c r="A129" s="184"/>
      <c r="B129" s="184"/>
      <c r="C129" s="184"/>
      <c r="D129" s="189"/>
      <c r="E129" s="184"/>
      <c r="F129" s="157"/>
      <c r="G129" s="184"/>
      <c r="H129" s="157"/>
      <c r="I129" s="184"/>
      <c r="J129" s="157"/>
      <c r="K129" s="157"/>
      <c r="L129" s="157"/>
      <c r="M129" s="157"/>
      <c r="N129" s="157"/>
      <c r="O129" s="157"/>
      <c r="P129" s="157"/>
      <c r="Q129" s="184"/>
      <c r="R129" s="184"/>
      <c r="S129" s="184"/>
      <c r="T129" s="157"/>
    </row>
    <row r="130" spans="1:20" s="183" customFormat="1" x14ac:dyDescent="0.2">
      <c r="A130" s="184"/>
      <c r="B130" s="184"/>
      <c r="C130" s="184"/>
      <c r="D130" s="189"/>
      <c r="E130" s="184" t="s">
        <v>443</v>
      </c>
      <c r="F130" s="157"/>
      <c r="G130" s="184" t="s">
        <v>555</v>
      </c>
      <c r="H130" s="157"/>
      <c r="I130" s="184"/>
      <c r="J130" s="156"/>
      <c r="K130" s="156"/>
      <c r="L130" s="156"/>
      <c r="M130" s="156"/>
      <c r="N130" s="156"/>
      <c r="O130" s="156"/>
      <c r="P130" s="156"/>
      <c r="Q130" s="402"/>
      <c r="R130" s="402"/>
      <c r="S130" s="402"/>
      <c r="T130" s="156"/>
    </row>
    <row r="131" spans="1:20" s="183" customFormat="1" x14ac:dyDescent="0.2">
      <c r="A131" s="184"/>
      <c r="B131" s="184"/>
      <c r="C131" s="184"/>
      <c r="D131" s="189"/>
      <c r="E131" s="184" t="s">
        <v>445</v>
      </c>
      <c r="F131" s="157"/>
      <c r="G131" s="184" t="s">
        <v>555</v>
      </c>
      <c r="H131" s="157"/>
      <c r="I131" s="184"/>
      <c r="J131" s="156"/>
      <c r="K131" s="156"/>
      <c r="L131" s="156"/>
      <c r="M131" s="156"/>
      <c r="N131" s="156"/>
      <c r="O131" s="156"/>
      <c r="P131" s="156"/>
      <c r="Q131" s="402"/>
      <c r="R131" s="402"/>
      <c r="S131" s="402"/>
      <c r="T131" s="156"/>
    </row>
    <row r="132" spans="1:20" s="183" customFormat="1" x14ac:dyDescent="0.2">
      <c r="A132" s="184"/>
      <c r="B132" s="184"/>
      <c r="C132" s="184"/>
      <c r="D132" s="189"/>
      <c r="E132" s="184" t="s">
        <v>447</v>
      </c>
      <c r="F132" s="157"/>
      <c r="G132" s="184" t="s">
        <v>555</v>
      </c>
      <c r="H132" s="157"/>
      <c r="I132" s="184"/>
      <c r="J132" s="156"/>
      <c r="K132" s="156"/>
      <c r="L132" s="156"/>
      <c r="M132" s="156"/>
      <c r="N132" s="156"/>
      <c r="O132" s="156"/>
      <c r="P132" s="156"/>
      <c r="Q132" s="402"/>
      <c r="R132" s="402"/>
      <c r="S132" s="402"/>
      <c r="T132" s="156"/>
    </row>
    <row r="133" spans="1:20" s="183" customFormat="1" x14ac:dyDescent="0.2">
      <c r="A133" s="184"/>
      <c r="B133" s="184"/>
      <c r="C133" s="184"/>
      <c r="D133" s="189"/>
      <c r="E133" s="184" t="s">
        <v>449</v>
      </c>
      <c r="F133" s="157"/>
      <c r="G133" s="184" t="s">
        <v>555</v>
      </c>
      <c r="H133" s="157"/>
      <c r="I133" s="184"/>
      <c r="J133" s="156"/>
      <c r="K133" s="156"/>
      <c r="L133" s="156"/>
      <c r="M133" s="156"/>
      <c r="N133" s="156"/>
      <c r="O133" s="156"/>
      <c r="P133" s="156"/>
      <c r="Q133" s="402"/>
      <c r="R133" s="402"/>
      <c r="S133" s="402"/>
      <c r="T133" s="156"/>
    </row>
    <row r="134" spans="1:20" s="183" customFormat="1" x14ac:dyDescent="0.2">
      <c r="A134" s="184"/>
      <c r="B134" s="184"/>
      <c r="C134" s="184"/>
      <c r="D134" s="189"/>
      <c r="E134" s="184" t="s">
        <v>451</v>
      </c>
      <c r="F134" s="157"/>
      <c r="G134" s="184" t="s">
        <v>555</v>
      </c>
      <c r="H134" s="157"/>
      <c r="I134" s="184"/>
      <c r="J134" s="156"/>
      <c r="K134" s="156"/>
      <c r="L134" s="156"/>
      <c r="M134" s="156"/>
      <c r="N134" s="156"/>
      <c r="O134" s="156"/>
      <c r="P134" s="156"/>
      <c r="Q134" s="402"/>
      <c r="R134" s="402"/>
      <c r="S134" s="402"/>
      <c r="T134" s="156"/>
    </row>
    <row r="135" spans="1:20" s="183" customFormat="1" x14ac:dyDescent="0.2">
      <c r="A135" s="184"/>
      <c r="B135" s="184"/>
      <c r="C135" s="184"/>
      <c r="D135" s="189"/>
      <c r="E135" s="184" t="s">
        <v>453</v>
      </c>
      <c r="F135" s="157"/>
      <c r="G135" s="184" t="s">
        <v>555</v>
      </c>
      <c r="H135" s="157"/>
      <c r="I135" s="184"/>
      <c r="J135" s="156"/>
      <c r="K135" s="156"/>
      <c r="L135" s="156"/>
      <c r="M135" s="156"/>
      <c r="N135" s="156"/>
      <c r="O135" s="156"/>
      <c r="P135" s="156"/>
      <c r="Q135" s="402"/>
      <c r="R135" s="402"/>
      <c r="S135" s="402"/>
      <c r="T135" s="156"/>
    </row>
    <row r="136" spans="1:20" s="183" customFormat="1" x14ac:dyDescent="0.2">
      <c r="A136" s="184"/>
      <c r="B136" s="184"/>
      <c r="C136" s="184"/>
      <c r="D136" s="189"/>
      <c r="E136" s="184"/>
      <c r="F136" s="157"/>
      <c r="G136" s="157"/>
      <c r="H136" s="157"/>
      <c r="I136" s="184"/>
      <c r="J136" s="157"/>
      <c r="K136" s="157"/>
      <c r="L136" s="157"/>
      <c r="M136" s="157"/>
      <c r="N136" s="157"/>
      <c r="O136" s="157"/>
      <c r="P136" s="157"/>
      <c r="Q136" s="184"/>
      <c r="R136" s="184"/>
      <c r="S136" s="184"/>
      <c r="T136" s="157"/>
    </row>
    <row r="137" spans="1:20" s="89" customFormat="1" x14ac:dyDescent="0.2">
      <c r="D137" s="194"/>
      <c r="E137" s="89" t="s">
        <v>455</v>
      </c>
      <c r="F137" s="97"/>
      <c r="G137" s="97" t="s">
        <v>554</v>
      </c>
      <c r="H137" s="97"/>
      <c r="J137" s="195"/>
      <c r="K137" s="195"/>
      <c r="L137" s="195"/>
      <c r="M137" s="195"/>
      <c r="N137" s="195"/>
      <c r="O137" s="195"/>
      <c r="P137" s="195"/>
      <c r="Q137" s="403"/>
      <c r="R137" s="403"/>
      <c r="S137" s="403"/>
      <c r="T137" s="195"/>
    </row>
    <row r="138" spans="1:20" s="89" customFormat="1" x14ac:dyDescent="0.2">
      <c r="D138" s="194"/>
      <c r="E138" s="89" t="s">
        <v>457</v>
      </c>
      <c r="F138" s="97"/>
      <c r="G138" s="97" t="s">
        <v>554</v>
      </c>
      <c r="H138" s="97"/>
      <c r="J138" s="195"/>
      <c r="K138" s="195"/>
      <c r="L138" s="195"/>
      <c r="M138" s="195"/>
      <c r="N138" s="195"/>
      <c r="O138" s="195"/>
      <c r="P138" s="195"/>
      <c r="Q138" s="403"/>
      <c r="R138" s="403"/>
      <c r="S138" s="403"/>
      <c r="T138" s="195"/>
    </row>
    <row r="139" spans="1:20" s="89" customFormat="1" x14ac:dyDescent="0.2">
      <c r="D139" s="194"/>
      <c r="E139" s="89" t="s">
        <v>459</v>
      </c>
      <c r="F139" s="97"/>
      <c r="G139" s="97" t="s">
        <v>554</v>
      </c>
      <c r="H139" s="97"/>
      <c r="J139" s="195"/>
      <c r="K139" s="195"/>
      <c r="L139" s="195"/>
      <c r="M139" s="195"/>
      <c r="N139" s="195"/>
      <c r="O139" s="195"/>
      <c r="P139" s="195"/>
      <c r="Q139" s="403"/>
      <c r="R139" s="403"/>
      <c r="S139" s="403"/>
      <c r="T139" s="195"/>
    </row>
    <row r="140" spans="1:20" s="89" customFormat="1" x14ac:dyDescent="0.2">
      <c r="D140" s="194"/>
      <c r="E140" s="89" t="s">
        <v>461</v>
      </c>
      <c r="F140" s="97"/>
      <c r="G140" s="97" t="s">
        <v>554</v>
      </c>
      <c r="H140" s="97"/>
      <c r="J140" s="195"/>
      <c r="K140" s="195"/>
      <c r="L140" s="195"/>
      <c r="M140" s="195"/>
      <c r="N140" s="195"/>
      <c r="O140" s="195"/>
      <c r="P140" s="195"/>
      <c r="Q140" s="403"/>
      <c r="R140" s="403"/>
      <c r="S140" s="403"/>
      <c r="T140" s="195"/>
    </row>
    <row r="141" spans="1:20" s="89" customFormat="1" x14ac:dyDescent="0.2">
      <c r="D141" s="194"/>
      <c r="E141" s="89" t="s">
        <v>463</v>
      </c>
      <c r="F141" s="97"/>
      <c r="G141" s="97" t="s">
        <v>554</v>
      </c>
      <c r="H141" s="97"/>
      <c r="J141" s="195"/>
      <c r="K141" s="195"/>
      <c r="L141" s="195"/>
      <c r="M141" s="195"/>
      <c r="N141" s="195"/>
      <c r="O141" s="195"/>
      <c r="P141" s="195"/>
      <c r="Q141" s="403"/>
      <c r="R141" s="403"/>
      <c r="S141" s="403"/>
      <c r="T141" s="195"/>
    </row>
    <row r="142" spans="1:20" s="89" customFormat="1" x14ac:dyDescent="0.2">
      <c r="D142" s="194"/>
      <c r="E142" s="89" t="s">
        <v>465</v>
      </c>
      <c r="F142" s="97"/>
      <c r="G142" s="97" t="s">
        <v>554</v>
      </c>
      <c r="H142" s="97"/>
      <c r="J142" s="195"/>
      <c r="K142" s="195"/>
      <c r="L142" s="195"/>
      <c r="M142" s="195"/>
      <c r="N142" s="195"/>
      <c r="O142" s="195"/>
      <c r="P142" s="195"/>
      <c r="Q142" s="403"/>
      <c r="R142" s="403"/>
      <c r="S142" s="403"/>
      <c r="T142" s="195"/>
    </row>
    <row r="143" spans="1:20" s="183" customFormat="1" x14ac:dyDescent="0.2">
      <c r="A143" s="184"/>
      <c r="B143" s="184"/>
      <c r="C143" s="184"/>
      <c r="D143" s="189"/>
      <c r="E143" s="89" t="s">
        <v>515</v>
      </c>
      <c r="F143" s="97"/>
      <c r="G143" s="97" t="s">
        <v>554</v>
      </c>
      <c r="H143" s="97"/>
      <c r="I143" s="89"/>
      <c r="J143" s="97"/>
      <c r="K143" s="97"/>
      <c r="L143" s="97"/>
      <c r="M143" s="97"/>
      <c r="N143" s="97"/>
      <c r="O143" s="97"/>
      <c r="P143" s="97"/>
      <c r="Q143" s="89"/>
      <c r="R143" s="89"/>
      <c r="S143" s="89"/>
      <c r="T143" s="97"/>
    </row>
    <row r="144" spans="1:20" s="183" customFormat="1" x14ac:dyDescent="0.2">
      <c r="A144" s="184"/>
      <c r="B144" s="184"/>
      <c r="C144" s="184"/>
      <c r="D144" s="189"/>
      <c r="E144" s="184"/>
      <c r="F144" s="184"/>
      <c r="G144" s="184"/>
      <c r="H144" s="184"/>
      <c r="I144" s="184"/>
      <c r="J144" s="184"/>
      <c r="K144" s="184"/>
      <c r="L144" s="184"/>
      <c r="M144" s="184"/>
      <c r="N144" s="184"/>
      <c r="O144" s="184"/>
      <c r="P144" s="184"/>
      <c r="Q144" s="184"/>
      <c r="R144" s="184"/>
      <c r="S144" s="184"/>
      <c r="T144" s="184"/>
    </row>
    <row r="145" spans="1:20" s="183" customFormat="1" x14ac:dyDescent="0.2">
      <c r="A145" s="184"/>
      <c r="B145" s="184"/>
      <c r="C145" s="184"/>
      <c r="D145" s="189" t="s">
        <v>128</v>
      </c>
      <c r="E145" s="184"/>
      <c r="F145" s="184"/>
      <c r="G145" s="184"/>
      <c r="H145" s="184"/>
      <c r="I145" s="184"/>
      <c r="J145" s="184"/>
      <c r="K145" s="184"/>
      <c r="L145" s="184"/>
      <c r="M145" s="184"/>
      <c r="N145" s="184"/>
      <c r="O145" s="184"/>
      <c r="P145" s="184"/>
      <c r="Q145" s="184"/>
      <c r="R145" s="184"/>
      <c r="S145" s="184"/>
      <c r="T145" s="184"/>
    </row>
    <row r="146" spans="1:20" s="183" customFormat="1" x14ac:dyDescent="0.2">
      <c r="A146" s="184"/>
      <c r="B146" s="184"/>
      <c r="C146" s="184"/>
      <c r="D146" s="189"/>
      <c r="E146" s="184" t="s">
        <v>467</v>
      </c>
      <c r="F146" s="184"/>
      <c r="G146" s="184" t="s">
        <v>571</v>
      </c>
      <c r="H146" s="184"/>
      <c r="I146" s="184"/>
      <c r="J146" s="156"/>
      <c r="K146" s="156"/>
      <c r="L146" s="156"/>
      <c r="M146" s="156"/>
      <c r="N146" s="400"/>
      <c r="O146" s="156"/>
      <c r="P146" s="156"/>
      <c r="Q146" s="156"/>
      <c r="R146" s="156"/>
      <c r="S146" s="156"/>
      <c r="T146" s="156"/>
    </row>
    <row r="147" spans="1:20" s="89" customFormat="1" x14ac:dyDescent="0.2">
      <c r="D147" s="194"/>
      <c r="E147" s="97" t="s">
        <v>469</v>
      </c>
      <c r="F147" s="97"/>
      <c r="G147" s="97" t="s">
        <v>555</v>
      </c>
      <c r="H147" s="97"/>
      <c r="J147" s="195"/>
      <c r="K147" s="195"/>
      <c r="L147" s="195"/>
      <c r="M147" s="195"/>
      <c r="N147" s="195"/>
      <c r="O147" s="399"/>
      <c r="P147" s="399"/>
      <c r="Q147" s="399"/>
      <c r="R147" s="399"/>
      <c r="S147" s="399"/>
      <c r="T147" s="195"/>
    </row>
    <row r="148" spans="1:20" s="183" customFormat="1" x14ac:dyDescent="0.2">
      <c r="A148" s="184"/>
      <c r="B148" s="184"/>
      <c r="C148" s="184"/>
      <c r="D148" s="184"/>
      <c r="E148" s="184"/>
      <c r="F148" s="184"/>
      <c r="G148" s="184"/>
      <c r="H148" s="184"/>
      <c r="I148" s="184"/>
      <c r="J148" s="184"/>
      <c r="K148" s="184"/>
      <c r="L148" s="184"/>
      <c r="M148" s="184"/>
      <c r="N148" s="184"/>
      <c r="O148" s="184"/>
      <c r="P148" s="184"/>
      <c r="Q148" s="184"/>
      <c r="R148" s="184"/>
      <c r="S148" s="184"/>
      <c r="T148" s="184"/>
    </row>
    <row r="149" spans="1:20" s="213" customFormat="1" ht="13.5" x14ac:dyDescent="0.25">
      <c r="A149" s="213" t="s">
        <v>104</v>
      </c>
    </row>
    <row r="150" spans="1:20" s="183" customFormat="1" x14ac:dyDescent="0.2">
      <c r="A150" s="184"/>
      <c r="B150" s="184"/>
      <c r="C150" s="184"/>
      <c r="D150" s="184"/>
      <c r="E150" s="184"/>
      <c r="F150" s="184"/>
      <c r="G150" s="184"/>
      <c r="H150" s="184"/>
      <c r="I150" s="184"/>
      <c r="J150" s="184"/>
      <c r="K150" s="184"/>
      <c r="L150" s="184"/>
      <c r="M150" s="184"/>
      <c r="N150" s="184"/>
      <c r="O150" s="184"/>
      <c r="P150" s="184"/>
      <c r="Q150" s="184"/>
      <c r="R150" s="184"/>
      <c r="S150" s="184"/>
      <c r="T150" s="184"/>
    </row>
    <row r="151" spans="1:20" s="183" customFormat="1" x14ac:dyDescent="0.2">
      <c r="A151" s="184"/>
      <c r="B151" s="184"/>
      <c r="C151" s="184"/>
      <c r="D151" s="184"/>
      <c r="E151" s="157" t="s">
        <v>573</v>
      </c>
      <c r="F151" s="395"/>
      <c r="G151" s="157" t="s">
        <v>574</v>
      </c>
      <c r="H151" s="184"/>
      <c r="I151" s="184"/>
      <c r="J151" s="184"/>
      <c r="K151" s="184"/>
      <c r="L151" s="184"/>
      <c r="M151" s="184"/>
      <c r="N151" s="184"/>
      <c r="O151" s="184"/>
      <c r="P151" s="184"/>
      <c r="Q151" s="184"/>
      <c r="R151" s="184"/>
      <c r="S151" s="184"/>
      <c r="T151" s="184"/>
    </row>
    <row r="152" spans="1:20" s="183" customFormat="1" x14ac:dyDescent="0.2">
      <c r="A152" s="184"/>
      <c r="B152" s="184"/>
      <c r="C152" s="184"/>
      <c r="D152" s="184"/>
      <c r="E152" s="157"/>
      <c r="F152" s="157"/>
      <c r="G152" s="157"/>
      <c r="H152" s="184"/>
      <c r="I152" s="184"/>
      <c r="J152" s="184"/>
      <c r="K152" s="184"/>
      <c r="L152" s="184"/>
      <c r="M152" s="184"/>
      <c r="N152" s="184"/>
      <c r="O152" s="184"/>
      <c r="P152" s="184"/>
      <c r="Q152" s="184"/>
      <c r="R152" s="184"/>
      <c r="S152" s="184"/>
      <c r="T152" s="184"/>
    </row>
    <row r="153" spans="1:20" s="183" customFormat="1" x14ac:dyDescent="0.2">
      <c r="A153" s="184"/>
      <c r="B153" s="184"/>
      <c r="C153" s="184"/>
      <c r="D153" s="184"/>
      <c r="E153" s="157" t="s">
        <v>575</v>
      </c>
      <c r="F153" s="395"/>
      <c r="G153" s="157" t="s">
        <v>574</v>
      </c>
      <c r="H153" s="184"/>
      <c r="I153" s="184"/>
      <c r="J153" s="184"/>
      <c r="K153" s="184"/>
      <c r="L153" s="184"/>
      <c r="M153" s="184"/>
      <c r="N153" s="184"/>
      <c r="O153" s="184"/>
      <c r="P153" s="184"/>
      <c r="Q153" s="184"/>
      <c r="R153" s="184"/>
      <c r="S153" s="184"/>
      <c r="T153" s="184"/>
    </row>
    <row r="154" spans="1:20" s="183" customFormat="1" x14ac:dyDescent="0.2">
      <c r="A154" s="184"/>
      <c r="B154" s="184"/>
      <c r="C154" s="184"/>
      <c r="D154" s="184"/>
      <c r="E154" s="157"/>
      <c r="F154" s="157"/>
      <c r="G154" s="157"/>
      <c r="H154" s="184"/>
      <c r="I154" s="184"/>
      <c r="J154" s="184"/>
      <c r="K154" s="184"/>
      <c r="L154" s="184"/>
      <c r="M154" s="184"/>
      <c r="N154" s="184"/>
      <c r="O154" s="184"/>
      <c r="P154" s="184"/>
      <c r="Q154" s="184"/>
      <c r="R154" s="184"/>
      <c r="S154" s="184"/>
      <c r="T154" s="184"/>
    </row>
    <row r="155" spans="1:20" s="183" customFormat="1" x14ac:dyDescent="0.2">
      <c r="A155" s="184"/>
      <c r="B155" s="184"/>
      <c r="C155" s="184"/>
      <c r="D155" s="184"/>
      <c r="E155" s="157" t="s">
        <v>576</v>
      </c>
      <c r="F155" s="395"/>
      <c r="G155" s="157" t="s">
        <v>574</v>
      </c>
      <c r="H155" s="184"/>
      <c r="I155" s="184"/>
      <c r="J155" s="184"/>
      <c r="K155" s="184"/>
      <c r="L155" s="184"/>
      <c r="M155" s="184"/>
      <c r="N155" s="184"/>
      <c r="O155" s="184"/>
      <c r="P155" s="184"/>
      <c r="Q155" s="184"/>
      <c r="R155" s="184"/>
      <c r="S155" s="184"/>
      <c r="T155" s="184"/>
    </row>
    <row r="156" spans="1:20" s="183" customFormat="1" ht="14.25" x14ac:dyDescent="0.2">
      <c r="A156" s="184"/>
      <c r="B156" s="184"/>
      <c r="C156" s="184"/>
      <c r="D156" s="184"/>
      <c r="E156" s="157" t="s">
        <v>577</v>
      </c>
      <c r="F156" s="396"/>
      <c r="G156" s="193" t="s">
        <v>578</v>
      </c>
      <c r="H156" s="184"/>
      <c r="I156" s="184"/>
      <c r="J156" s="184"/>
      <c r="K156" s="184"/>
      <c r="L156" s="184"/>
      <c r="M156" s="184"/>
      <c r="N156" s="184"/>
      <c r="O156" s="184"/>
      <c r="P156" s="184"/>
      <c r="Q156" s="184"/>
      <c r="R156" s="184"/>
      <c r="S156" s="184"/>
      <c r="T156" s="184"/>
    </row>
    <row r="157" spans="1:20" s="183" customFormat="1" x14ac:dyDescent="0.2">
      <c r="A157" s="184"/>
      <c r="B157" s="184"/>
      <c r="C157" s="184"/>
      <c r="D157" s="184"/>
      <c r="E157" s="157" t="s">
        <v>579</v>
      </c>
      <c r="F157" s="392"/>
      <c r="G157" s="157" t="s">
        <v>574</v>
      </c>
      <c r="H157" s="184"/>
      <c r="I157" s="184"/>
      <c r="J157" s="184"/>
      <c r="K157" s="184"/>
      <c r="L157" s="184"/>
      <c r="M157" s="184"/>
      <c r="N157" s="184"/>
      <c r="O157" s="184"/>
      <c r="P157" s="184"/>
      <c r="Q157" s="184"/>
      <c r="R157" s="184"/>
      <c r="S157" s="184"/>
      <c r="T157" s="184"/>
    </row>
    <row r="158" spans="1:20" s="183" customFormat="1" x14ac:dyDescent="0.2">
      <c r="A158" s="184"/>
      <c r="B158" s="184"/>
      <c r="C158" s="184"/>
      <c r="D158" s="184"/>
      <c r="E158" s="157"/>
      <c r="F158" s="157"/>
      <c r="G158" s="157"/>
      <c r="H158" s="184"/>
      <c r="I158" s="184"/>
      <c r="J158" s="184"/>
      <c r="K158" s="184"/>
      <c r="L158" s="184"/>
      <c r="M158" s="184"/>
      <c r="N158" s="184"/>
      <c r="O158" s="184"/>
      <c r="P158" s="184"/>
      <c r="Q158" s="184"/>
      <c r="R158" s="184"/>
      <c r="S158" s="184"/>
      <c r="T158" s="184"/>
    </row>
    <row r="159" spans="1:20" s="183" customFormat="1" x14ac:dyDescent="0.2">
      <c r="A159" s="184"/>
      <c r="B159" s="184"/>
      <c r="C159" s="184"/>
      <c r="D159" s="184"/>
      <c r="E159" s="157" t="s">
        <v>580</v>
      </c>
      <c r="F159" s="395"/>
      <c r="G159" s="157" t="s">
        <v>574</v>
      </c>
      <c r="H159" s="184"/>
      <c r="I159" s="184"/>
      <c r="J159" s="184"/>
      <c r="K159" s="184"/>
      <c r="L159" s="184"/>
      <c r="M159" s="184"/>
      <c r="N159" s="184"/>
      <c r="O159" s="184"/>
      <c r="P159" s="184"/>
      <c r="Q159" s="184"/>
      <c r="R159" s="184"/>
      <c r="S159" s="184"/>
      <c r="T159" s="184"/>
    </row>
    <row r="160" spans="1:20" s="183" customFormat="1" x14ac:dyDescent="0.2">
      <c r="A160" s="184"/>
      <c r="B160" s="184"/>
      <c r="C160" s="184"/>
      <c r="D160" s="184"/>
      <c r="E160" s="157" t="s">
        <v>581</v>
      </c>
      <c r="F160" s="395"/>
      <c r="G160" s="157" t="s">
        <v>574</v>
      </c>
      <c r="H160" s="184"/>
      <c r="I160" s="184"/>
      <c r="J160" s="184"/>
      <c r="K160" s="184"/>
      <c r="L160" s="184"/>
      <c r="M160" s="184"/>
      <c r="N160" s="184"/>
      <c r="O160" s="184"/>
      <c r="P160" s="184"/>
      <c r="Q160" s="184"/>
      <c r="R160" s="184"/>
      <c r="S160" s="184"/>
      <c r="T160" s="184"/>
    </row>
    <row r="161" spans="1:20" s="183" customFormat="1" x14ac:dyDescent="0.2">
      <c r="A161" s="184"/>
      <c r="B161" s="184"/>
      <c r="C161" s="184"/>
      <c r="D161" s="184"/>
      <c r="E161" s="157" t="s">
        <v>582</v>
      </c>
      <c r="F161" s="396"/>
      <c r="G161" s="157" t="s">
        <v>583</v>
      </c>
      <c r="H161" s="184"/>
      <c r="I161" s="184"/>
      <c r="J161" s="184"/>
      <c r="K161" s="184"/>
      <c r="L161" s="184"/>
      <c r="M161" s="184"/>
      <c r="N161" s="184"/>
      <c r="O161" s="184"/>
      <c r="P161" s="184"/>
      <c r="Q161" s="184"/>
      <c r="R161" s="184"/>
      <c r="S161" s="184"/>
      <c r="T161" s="184"/>
    </row>
    <row r="162" spans="1:20" s="183" customFormat="1" x14ac:dyDescent="0.2">
      <c r="A162" s="184"/>
      <c r="B162" s="184"/>
      <c r="C162" s="184"/>
      <c r="D162" s="184"/>
      <c r="E162" s="157" t="s">
        <v>584</v>
      </c>
      <c r="F162" s="396"/>
      <c r="G162" s="157" t="s">
        <v>585</v>
      </c>
      <c r="H162" s="184"/>
      <c r="I162" s="184"/>
      <c r="J162" s="184"/>
      <c r="K162" s="184"/>
      <c r="L162" s="184"/>
      <c r="M162" s="184"/>
      <c r="N162" s="184"/>
      <c r="O162" s="184"/>
      <c r="P162" s="184"/>
      <c r="Q162" s="184"/>
      <c r="R162" s="184"/>
      <c r="S162" s="184"/>
      <c r="T162" s="184"/>
    </row>
    <row r="163" spans="1:20" s="183" customFormat="1" x14ac:dyDescent="0.2">
      <c r="A163" s="184"/>
      <c r="B163" s="184"/>
      <c r="C163" s="184"/>
      <c r="D163" s="184"/>
      <c r="E163" s="184"/>
      <c r="F163" s="184"/>
      <c r="G163" s="184"/>
      <c r="H163" s="184"/>
      <c r="I163" s="184"/>
      <c r="J163" s="184"/>
      <c r="K163" s="184"/>
      <c r="L163" s="184"/>
      <c r="M163" s="184"/>
      <c r="N163" s="184"/>
      <c r="O163" s="184"/>
      <c r="P163" s="184"/>
      <c r="Q163" s="184"/>
      <c r="R163" s="184"/>
      <c r="S163" s="184"/>
      <c r="T163" s="184"/>
    </row>
    <row r="164" spans="1:20" s="212" customFormat="1" ht="13.5" x14ac:dyDescent="0.25">
      <c r="A164" s="212" t="s">
        <v>513</v>
      </c>
    </row>
    <row r="165" spans="1:20" x14ac:dyDescent="0.2"/>
    <row r="166" spans="1:20" x14ac:dyDescent="0.2"/>
  </sheetData>
  <conditionalFormatting sqref="J3:T3">
    <cfRule type="cellIs" dxfId="55" priority="1" operator="equal">
      <formula>"Post-Fcst"</formula>
    </cfRule>
    <cfRule type="cellIs" dxfId="54" priority="2" operator="equal">
      <formula>"Forecast"</formula>
    </cfRule>
    <cfRule type="cellIs" dxfId="53" priority="3" operator="equal">
      <formula>"Pre Fcst"</formula>
    </cfRule>
  </conditionalFormatting>
  <pageMargins left="0.70866141732283472" right="0.70866141732283472" top="0.74803149606299213" bottom="0.74803149606299213" header="0.31496062992125984" footer="0.31496062992125984"/>
  <pageSetup paperSize="9" scale="25"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pageSetUpPr fitToPage="1"/>
  </sheetPr>
  <dimension ref="A1:T166"/>
  <sheetViews>
    <sheetView showGridLines="0" zoomScaleNormal="100" workbookViewId="0">
      <pane xSplit="9" ySplit="5" topLeftCell="J6" activePane="bottomRight" state="frozen"/>
      <selection pane="topRight"/>
      <selection pane="bottomLeft"/>
      <selection pane="bottomRight"/>
    </sheetView>
  </sheetViews>
  <sheetFormatPr defaultColWidth="0" defaultRowHeight="12.75" zeroHeight="1" x14ac:dyDescent="0.2"/>
  <cols>
    <col min="1" max="4" width="1.625" style="112" customWidth="1"/>
    <col min="5" max="5" width="87.625" style="112" customWidth="1"/>
    <col min="6" max="6" width="30.5" style="4" customWidth="1"/>
    <col min="7" max="7" width="15.625" style="112" customWidth="1"/>
    <col min="8" max="8" width="15.625" style="4" customWidth="1"/>
    <col min="9" max="9" width="2.625" style="4" customWidth="1"/>
    <col min="10" max="20" width="9.625" style="4" customWidth="1"/>
    <col min="21" max="16384" width="9.625" style="4" hidden="1"/>
  </cols>
  <sheetData>
    <row r="1" spans="1:20" s="86" customFormat="1" ht="29.25" x14ac:dyDescent="0.2">
      <c r="A1" s="114" t="str">
        <f ca="1" xml:space="preserve"> RIGHT(CELL("filename", $A$1), LEN(CELL("filename", $A$1)) - SEARCH("]", CELL("filename", $A$1)))</f>
        <v>InpActive</v>
      </c>
      <c r="B1" s="114"/>
      <c r="C1" s="114"/>
      <c r="D1" s="114"/>
      <c r="E1" s="114"/>
      <c r="F1" s="114"/>
      <c r="G1" s="114"/>
      <c r="H1" s="415" t="str">
        <f>InpActive!F9</f>
        <v>Bristol Water</v>
      </c>
      <c r="I1" s="114"/>
      <c r="J1" s="114"/>
      <c r="K1" s="114"/>
      <c r="L1" s="114"/>
      <c r="M1" s="114"/>
      <c r="N1" s="114"/>
      <c r="O1" s="114"/>
      <c r="P1" s="114"/>
      <c r="Q1" s="114"/>
      <c r="R1" s="114"/>
      <c r="S1" s="114"/>
      <c r="T1" s="114"/>
    </row>
    <row r="2" spans="1:20" s="2" customFormat="1" ht="14.45" customHeight="1" x14ac:dyDescent="0.2">
      <c r="A2" s="122"/>
      <c r="B2" s="122"/>
      <c r="C2" s="122"/>
      <c r="D2" s="122"/>
      <c r="E2" s="122" t="str">
        <f>Time!E$22</f>
        <v>Model Period END</v>
      </c>
      <c r="F2" s="122"/>
      <c r="G2" s="122"/>
      <c r="H2" s="14"/>
      <c r="I2" s="14"/>
      <c r="J2" s="14">
        <f>Time!J$22</f>
        <v>42460</v>
      </c>
      <c r="K2" s="14">
        <f>Time!K$22</f>
        <v>42825</v>
      </c>
      <c r="L2" s="14">
        <f>Time!L$22</f>
        <v>43190</v>
      </c>
      <c r="M2" s="14">
        <f>Time!M$22</f>
        <v>43555</v>
      </c>
      <c r="N2" s="14">
        <f>Time!N$22</f>
        <v>43921</v>
      </c>
      <c r="O2" s="14">
        <f>Time!O$22</f>
        <v>44286</v>
      </c>
      <c r="P2" s="14">
        <f>Time!P$22</f>
        <v>44651</v>
      </c>
      <c r="Q2" s="14">
        <f>Time!Q$22</f>
        <v>45016</v>
      </c>
      <c r="R2" s="14">
        <f>Time!R$22</f>
        <v>45382</v>
      </c>
      <c r="S2" s="14">
        <f>Time!S$22</f>
        <v>45747</v>
      </c>
      <c r="T2" s="14">
        <f>Time!T$22</f>
        <v>46112</v>
      </c>
    </row>
    <row r="3" spans="1:20" s="7" customFormat="1" x14ac:dyDescent="0.2">
      <c r="A3" s="122"/>
      <c r="B3" s="122"/>
      <c r="C3" s="122"/>
      <c r="D3" s="122"/>
      <c r="E3" s="122" t="str">
        <f>Time!E$58</f>
        <v>Pre Forecast vs Forecast</v>
      </c>
      <c r="F3" s="122"/>
      <c r="G3" s="122"/>
      <c r="H3" s="14"/>
      <c r="I3" s="14"/>
      <c r="J3" s="1" t="str">
        <f>Time!J$58</f>
        <v>Pre Fcst</v>
      </c>
      <c r="K3" s="1" t="str">
        <f>Time!K$58</f>
        <v>Pre Fcst</v>
      </c>
      <c r="L3" s="1" t="str">
        <f>Time!L$58</f>
        <v>Pre Fcst</v>
      </c>
      <c r="M3" s="1" t="str">
        <f>Time!M$58</f>
        <v>Pre Fcst</v>
      </c>
      <c r="N3" s="1" t="str">
        <f>Time!N$58</f>
        <v>Pre Fcst</v>
      </c>
      <c r="O3" s="1" t="str">
        <f>Time!O$58</f>
        <v>Forecast</v>
      </c>
      <c r="P3" s="1" t="str">
        <f>Time!P$58</f>
        <v>Forecast</v>
      </c>
      <c r="Q3" s="1" t="str">
        <f>Time!Q$58</f>
        <v>Forecast</v>
      </c>
      <c r="R3" s="1" t="str">
        <f>Time!R$58</f>
        <v>Forecast</v>
      </c>
      <c r="S3" s="1" t="str">
        <f>Time!S$58</f>
        <v>Forecast</v>
      </c>
      <c r="T3" s="1" t="str">
        <f>Time!T$58</f>
        <v>Post-Fcst</v>
      </c>
    </row>
    <row r="4" spans="1:20" s="120" customFormat="1" x14ac:dyDescent="0.2">
      <c r="A4" s="21"/>
      <c r="B4" s="98"/>
      <c r="C4" s="142"/>
      <c r="D4" s="100"/>
      <c r="E4" s="153" t="str">
        <f>Time!E$85</f>
        <v>Financial Year Ending</v>
      </c>
      <c r="F4" s="123"/>
      <c r="G4" s="123"/>
      <c r="H4" s="119"/>
      <c r="J4" s="120">
        <f>Time!J$85</f>
        <v>2016</v>
      </c>
      <c r="K4" s="120">
        <f>Time!K$85</f>
        <v>2017</v>
      </c>
      <c r="L4" s="120">
        <f>Time!L$85</f>
        <v>2018</v>
      </c>
      <c r="M4" s="120">
        <f>Time!M$85</f>
        <v>2019</v>
      </c>
      <c r="N4" s="120">
        <f>Time!N$85</f>
        <v>2020</v>
      </c>
      <c r="O4" s="120">
        <f>Time!O$85</f>
        <v>2021</v>
      </c>
      <c r="P4" s="120">
        <f>Time!P$85</f>
        <v>2022</v>
      </c>
      <c r="Q4" s="120">
        <f>Time!Q$85</f>
        <v>2023</v>
      </c>
      <c r="R4" s="120">
        <f>Time!R$85</f>
        <v>2024</v>
      </c>
      <c r="S4" s="120">
        <f>Time!S$85</f>
        <v>2025</v>
      </c>
      <c r="T4" s="120">
        <f>Time!T$85</f>
        <v>2026</v>
      </c>
    </row>
    <row r="5" spans="1:20" s="2" customFormat="1" x14ac:dyDescent="0.2">
      <c r="A5" s="112"/>
      <c r="B5" s="112"/>
      <c r="C5" s="112"/>
      <c r="D5" s="112"/>
      <c r="E5" s="123" t="str">
        <f>Time!E$10</f>
        <v>Model column counter</v>
      </c>
      <c r="F5" s="152" t="s">
        <v>514</v>
      </c>
      <c r="G5" s="152" t="s">
        <v>133</v>
      </c>
      <c r="H5" s="3" t="s">
        <v>515</v>
      </c>
      <c r="I5" s="4"/>
      <c r="J5" s="25">
        <f>Time!J$10</f>
        <v>1</v>
      </c>
      <c r="K5" s="25">
        <f>Time!K$10</f>
        <v>2</v>
      </c>
      <c r="L5" s="25">
        <f>Time!L$10</f>
        <v>3</v>
      </c>
      <c r="M5" s="25">
        <f>Time!M$10</f>
        <v>4</v>
      </c>
      <c r="N5" s="25">
        <f>Time!N$10</f>
        <v>5</v>
      </c>
      <c r="O5" s="25">
        <f>Time!O$10</f>
        <v>6</v>
      </c>
      <c r="P5" s="25">
        <f>Time!P$10</f>
        <v>7</v>
      </c>
      <c r="Q5" s="25">
        <f>Time!Q$10</f>
        <v>8</v>
      </c>
      <c r="R5" s="25">
        <f>Time!R$10</f>
        <v>9</v>
      </c>
      <c r="S5" s="25">
        <f>Time!S$10</f>
        <v>10</v>
      </c>
      <c r="T5" s="25">
        <f>Time!T$10</f>
        <v>11</v>
      </c>
    </row>
    <row r="6" spans="1:20" s="2" customFormat="1" x14ac:dyDescent="0.2">
      <c r="A6" s="112"/>
      <c r="B6" s="112"/>
      <c r="C6" s="112"/>
      <c r="D6" s="112"/>
      <c r="E6" s="123"/>
      <c r="F6" s="152"/>
      <c r="G6" s="152"/>
      <c r="H6" s="3"/>
      <c r="I6" s="4"/>
      <c r="J6" s="25"/>
      <c r="K6" s="25"/>
      <c r="L6" s="25"/>
      <c r="M6" s="25"/>
      <c r="N6" s="25"/>
      <c r="O6" s="25"/>
      <c r="P6" s="25"/>
      <c r="Q6" s="25"/>
      <c r="R6" s="25"/>
      <c r="S6" s="25"/>
      <c r="T6" s="25"/>
    </row>
    <row r="7" spans="1:20" s="213" customFormat="1" ht="13.5" x14ac:dyDescent="0.25">
      <c r="A7" s="213" t="s">
        <v>78</v>
      </c>
    </row>
    <row r="8" spans="1:20" s="183" customFormat="1" x14ac:dyDescent="0.2">
      <c r="A8" s="184"/>
      <c r="B8" s="184"/>
      <c r="C8" s="184"/>
      <c r="D8" s="184"/>
      <c r="E8" s="184"/>
      <c r="F8" s="184"/>
      <c r="G8" s="184"/>
      <c r="H8" s="184"/>
      <c r="I8" s="185"/>
      <c r="J8" s="157"/>
      <c r="K8" s="157"/>
      <c r="L8" s="157"/>
      <c r="M8" s="157"/>
      <c r="N8" s="157"/>
      <c r="O8" s="157"/>
      <c r="P8" s="157"/>
      <c r="Q8" s="157"/>
      <c r="R8" s="157"/>
      <c r="S8" s="157"/>
      <c r="T8" s="184"/>
    </row>
    <row r="9" spans="1:20" s="183" customFormat="1" x14ac:dyDescent="0.2">
      <c r="A9" s="184"/>
      <c r="B9" s="184"/>
      <c r="C9" s="184"/>
      <c r="D9" s="184"/>
      <c r="E9" s="184" t="s">
        <v>471</v>
      </c>
      <c r="F9" s="277" t="str">
        <f>IF(InpOfwat!F9&lt;&gt;"",InpOfwat!F9,InpCompany!F9)</f>
        <v>Bristol Water</v>
      </c>
      <c r="G9" s="184"/>
      <c r="H9" s="184"/>
      <c r="I9" s="186"/>
      <c r="J9" s="184"/>
      <c r="K9" s="184"/>
      <c r="L9" s="184"/>
      <c r="M9" s="184"/>
      <c r="N9" s="184"/>
      <c r="O9" s="184"/>
      <c r="P9" s="184"/>
      <c r="Q9" s="184"/>
      <c r="R9" s="184"/>
      <c r="S9" s="184"/>
      <c r="T9" s="184"/>
    </row>
    <row r="10" spans="1:20" s="183" customFormat="1" x14ac:dyDescent="0.2">
      <c r="A10" s="184"/>
      <c r="B10" s="184"/>
      <c r="C10" s="184"/>
      <c r="D10" s="184"/>
      <c r="E10" s="184" t="s">
        <v>517</v>
      </c>
      <c r="F10" s="393" t="str">
        <f>IF(InpOfwat!F10&lt;&gt;"",InpOfwat!F10,InpCompany!F10)</f>
        <v>BRL</v>
      </c>
      <c r="G10" s="184"/>
      <c r="H10" s="184"/>
      <c r="I10" s="186"/>
      <c r="J10" s="184"/>
      <c r="K10" s="184"/>
      <c r="L10" s="184"/>
      <c r="M10" s="184"/>
      <c r="N10" s="184"/>
      <c r="O10" s="184"/>
      <c r="P10" s="184"/>
      <c r="Q10" s="184"/>
      <c r="R10" s="184"/>
      <c r="S10" s="184"/>
      <c r="T10" s="184"/>
    </row>
    <row r="11" spans="1:20" s="183" customFormat="1" x14ac:dyDescent="0.2">
      <c r="A11" s="184"/>
      <c r="B11" s="184"/>
      <c r="C11" s="184"/>
      <c r="D11" s="184"/>
      <c r="E11" s="184"/>
      <c r="F11" s="184"/>
      <c r="G11" s="184"/>
      <c r="H11" s="184"/>
      <c r="I11" s="186"/>
      <c r="J11" s="184"/>
      <c r="K11" s="184"/>
      <c r="L11" s="184"/>
      <c r="M11" s="184"/>
      <c r="N11" s="184"/>
      <c r="O11" s="184"/>
      <c r="P11" s="184"/>
      <c r="Q11" s="184"/>
      <c r="R11" s="184"/>
      <c r="S11" s="184"/>
      <c r="T11" s="184"/>
    </row>
    <row r="12" spans="1:20" s="183" customFormat="1" x14ac:dyDescent="0.2">
      <c r="A12" s="184"/>
      <c r="B12" s="184"/>
      <c r="C12" s="184"/>
      <c r="D12" s="184"/>
      <c r="E12" s="184" t="s">
        <v>470</v>
      </c>
      <c r="F12" s="282" t="str">
        <f>IF(InpOfwat!F12&lt;&gt;"",InpOfwat!F12,InpCompany!F12)</f>
        <v>2023-24</v>
      </c>
      <c r="G12" s="184" t="s">
        <v>518</v>
      </c>
      <c r="H12" s="187"/>
      <c r="I12" s="184"/>
      <c r="J12" s="184"/>
      <c r="K12" s="184"/>
      <c r="L12" s="184"/>
      <c r="M12" s="184"/>
      <c r="N12" s="184"/>
      <c r="O12" s="184"/>
      <c r="P12" s="184"/>
      <c r="Q12" s="184"/>
      <c r="R12" s="184"/>
      <c r="S12" s="184"/>
      <c r="T12" s="184"/>
    </row>
    <row r="13" spans="1:20" s="183" customFormat="1" x14ac:dyDescent="0.2">
      <c r="A13" s="184"/>
      <c r="B13" s="184"/>
      <c r="C13" s="184"/>
      <c r="D13" s="184"/>
      <c r="E13" s="184"/>
      <c r="F13" s="184"/>
      <c r="G13" s="186"/>
      <c r="H13" s="186"/>
      <c r="I13" s="184"/>
      <c r="J13" s="184"/>
      <c r="K13" s="184"/>
      <c r="L13" s="184"/>
      <c r="M13" s="184"/>
      <c r="N13" s="184"/>
      <c r="O13" s="184"/>
      <c r="P13" s="184"/>
      <c r="Q13" s="184"/>
      <c r="R13" s="184"/>
      <c r="S13" s="184"/>
      <c r="T13" s="184"/>
    </row>
    <row r="14" spans="1:20" s="183" customFormat="1" x14ac:dyDescent="0.2">
      <c r="A14" s="184"/>
      <c r="B14" s="184"/>
      <c r="C14" s="184"/>
      <c r="D14" s="184"/>
      <c r="E14" s="184" t="s">
        <v>519</v>
      </c>
      <c r="F14" s="290" t="str">
        <f>IF(InpOfwat!F14&lt;&gt;"",InpOfwat!F14,InpCompany!F14)</f>
        <v>2017-18</v>
      </c>
      <c r="G14" s="184" t="s">
        <v>518</v>
      </c>
      <c r="H14" s="186"/>
      <c r="I14" s="184"/>
      <c r="J14" s="184"/>
      <c r="K14" s="184"/>
      <c r="L14" s="184"/>
      <c r="M14" s="184"/>
      <c r="N14" s="184"/>
      <c r="O14" s="184"/>
      <c r="P14" s="184"/>
      <c r="Q14" s="184"/>
      <c r="R14" s="184"/>
      <c r="S14" s="184"/>
      <c r="T14" s="184"/>
    </row>
    <row r="15" spans="1:20" s="183" customFormat="1" x14ac:dyDescent="0.2">
      <c r="A15" s="184"/>
      <c r="B15" s="184"/>
      <c r="C15" s="184"/>
      <c r="D15" s="184"/>
      <c r="E15" s="184" t="s">
        <v>520</v>
      </c>
      <c r="F15" s="290" t="str">
        <f>IF(InpOfwat!F15&lt;&gt;"",InpOfwat!F15,InpCompany!F15)</f>
        <v>£m (2017-18 FYA CPIH prices)</v>
      </c>
      <c r="G15" s="184" t="s">
        <v>516</v>
      </c>
      <c r="H15" s="186"/>
      <c r="I15" s="184"/>
      <c r="J15" s="184"/>
      <c r="K15" s="184"/>
      <c r="L15" s="184"/>
      <c r="M15" s="184"/>
      <c r="N15" s="184"/>
      <c r="O15" s="184"/>
      <c r="P15" s="184"/>
      <c r="Q15" s="184"/>
      <c r="R15" s="184"/>
      <c r="S15" s="184"/>
      <c r="T15" s="184"/>
    </row>
    <row r="16" spans="1:20" s="350" customFormat="1" x14ac:dyDescent="0.2">
      <c r="A16" s="263"/>
      <c r="B16" s="263"/>
      <c r="C16" s="263"/>
      <c r="D16" s="263"/>
      <c r="E16" s="263"/>
      <c r="F16" s="344"/>
      <c r="G16" s="263"/>
      <c r="H16" s="349"/>
      <c r="I16" s="263"/>
      <c r="J16" s="263"/>
      <c r="K16" s="263"/>
      <c r="L16" s="263"/>
      <c r="M16" s="263"/>
      <c r="N16" s="263"/>
      <c r="O16" s="263"/>
      <c r="P16" s="263"/>
      <c r="Q16" s="263"/>
      <c r="R16" s="263"/>
      <c r="S16" s="263"/>
      <c r="T16" s="263"/>
    </row>
    <row r="17" spans="1:20" s="183" customFormat="1" x14ac:dyDescent="0.2">
      <c r="A17" s="184"/>
      <c r="B17" s="184"/>
      <c r="C17" s="184"/>
      <c r="D17" s="184"/>
      <c r="E17" s="184"/>
      <c r="F17" s="184"/>
      <c r="G17" s="184"/>
      <c r="H17" s="184"/>
      <c r="I17" s="184"/>
      <c r="J17" s="184"/>
      <c r="K17" s="184"/>
      <c r="L17" s="184"/>
      <c r="M17" s="184"/>
      <c r="N17" s="184"/>
      <c r="O17" s="184"/>
      <c r="P17" s="184"/>
      <c r="Q17" s="184"/>
      <c r="R17" s="184"/>
      <c r="S17" s="184"/>
      <c r="T17" s="184"/>
    </row>
    <row r="18" spans="1:20" s="183" customFormat="1" x14ac:dyDescent="0.2">
      <c r="A18" s="184"/>
      <c r="B18" s="184"/>
      <c r="C18" s="188" t="s">
        <v>521</v>
      </c>
      <c r="D18" s="184"/>
      <c r="E18" s="184"/>
      <c r="F18" s="184"/>
      <c r="G18" s="184"/>
      <c r="H18" s="184"/>
      <c r="I18" s="184"/>
      <c r="J18" s="157"/>
      <c r="K18" s="157"/>
      <c r="L18" s="157"/>
      <c r="M18" s="157"/>
      <c r="N18" s="157"/>
      <c r="O18" s="157"/>
      <c r="P18" s="157"/>
      <c r="Q18" s="157"/>
      <c r="R18" s="157"/>
      <c r="S18" s="157"/>
      <c r="T18" s="184"/>
    </row>
    <row r="19" spans="1:20" s="183" customFormat="1" x14ac:dyDescent="0.2">
      <c r="A19" s="184"/>
      <c r="B19" s="184"/>
      <c r="C19" s="184"/>
      <c r="D19" s="184"/>
      <c r="E19" s="184"/>
      <c r="F19" s="184"/>
      <c r="G19" s="184"/>
      <c r="H19" s="184"/>
      <c r="I19" s="184"/>
      <c r="J19" s="157"/>
      <c r="K19" s="157"/>
      <c r="L19" s="157"/>
      <c r="M19" s="157"/>
      <c r="N19" s="157"/>
      <c r="O19" s="157"/>
      <c r="P19" s="157"/>
      <c r="Q19" s="157"/>
      <c r="R19" s="157"/>
      <c r="S19" s="157"/>
      <c r="T19" s="184"/>
    </row>
    <row r="20" spans="1:20" s="183" customFormat="1" x14ac:dyDescent="0.2">
      <c r="A20" s="184"/>
      <c r="B20" s="184"/>
      <c r="C20" s="184"/>
      <c r="D20" s="189" t="s">
        <v>591</v>
      </c>
      <c r="E20" s="184"/>
      <c r="F20" s="184"/>
      <c r="G20" s="184"/>
      <c r="H20" s="184"/>
      <c r="I20" s="184"/>
      <c r="J20" s="157"/>
      <c r="K20" s="157"/>
      <c r="L20" s="157"/>
      <c r="M20" s="157"/>
      <c r="N20" s="157"/>
      <c r="O20" s="157"/>
      <c r="P20" s="157"/>
      <c r="Q20" s="157"/>
      <c r="R20" s="157"/>
      <c r="S20" s="157"/>
      <c r="T20" s="184"/>
    </row>
    <row r="21" spans="1:20" s="183" customFormat="1" x14ac:dyDescent="0.2">
      <c r="A21" s="184"/>
      <c r="B21" s="184"/>
      <c r="C21" s="184"/>
      <c r="D21" s="184"/>
      <c r="E21" s="157" t="s">
        <v>592</v>
      </c>
      <c r="F21" s="390">
        <f>IF(InpOfwat!F21&lt;&gt;"",InpOfwat!F21,InpCompany!F21)</f>
        <v>3.372650000000002E-2</v>
      </c>
      <c r="G21" s="184" t="str">
        <f t="shared" ref="G21:G27" si="0">$F$15</f>
        <v>£m (2017-18 FYA CPIH prices)</v>
      </c>
      <c r="H21" s="184"/>
      <c r="I21" s="184"/>
      <c r="J21" s="157"/>
      <c r="K21" s="157"/>
      <c r="L21" s="157"/>
      <c r="M21" s="157"/>
      <c r="N21" s="157"/>
      <c r="O21" s="157"/>
      <c r="P21" s="157"/>
      <c r="Q21" s="157"/>
      <c r="R21" s="157"/>
      <c r="S21" s="157"/>
      <c r="T21" s="184"/>
    </row>
    <row r="22" spans="1:20" s="183" customFormat="1" x14ac:dyDescent="0.2">
      <c r="A22" s="184"/>
      <c r="B22" s="184"/>
      <c r="C22" s="184"/>
      <c r="D22" s="184"/>
      <c r="E22" s="157" t="s">
        <v>593</v>
      </c>
      <c r="F22" s="282">
        <f>IF(InpOfwat!F22&lt;&gt;"",InpOfwat!F22,InpCompany!F22)</f>
        <v>-2.544292833335513</v>
      </c>
      <c r="G22" s="184" t="str">
        <f t="shared" si="0"/>
        <v>£m (2017-18 FYA CPIH prices)</v>
      </c>
      <c r="H22" s="184"/>
      <c r="I22" s="184"/>
      <c r="J22" s="157"/>
      <c r="K22" s="157"/>
      <c r="L22" s="157"/>
      <c r="M22" s="157"/>
      <c r="N22" s="157"/>
      <c r="O22" s="157"/>
      <c r="P22" s="157"/>
      <c r="Q22" s="157"/>
      <c r="R22" s="157"/>
      <c r="S22" s="157"/>
      <c r="T22" s="184"/>
    </row>
    <row r="23" spans="1:20" s="183" customFormat="1" x14ac:dyDescent="0.2">
      <c r="A23" s="184"/>
      <c r="B23" s="184"/>
      <c r="C23" s="184"/>
      <c r="D23" s="184"/>
      <c r="E23" s="157" t="s">
        <v>594</v>
      </c>
      <c r="F23" s="282">
        <f>IF(InpOfwat!F23&lt;&gt;"",InpOfwat!F23,InpCompany!F23)</f>
        <v>0</v>
      </c>
      <c r="G23" s="184" t="str">
        <f t="shared" si="0"/>
        <v>£m (2017-18 FYA CPIH prices)</v>
      </c>
      <c r="H23" s="184"/>
      <c r="I23" s="184"/>
      <c r="J23" s="184"/>
      <c r="K23" s="184"/>
      <c r="L23" s="184"/>
      <c r="M23" s="184"/>
      <c r="N23" s="184"/>
      <c r="O23" s="184"/>
      <c r="P23" s="184"/>
      <c r="Q23" s="184"/>
      <c r="R23" s="184"/>
      <c r="S23" s="184"/>
      <c r="T23" s="184"/>
    </row>
    <row r="24" spans="1:20" s="183" customFormat="1" x14ac:dyDescent="0.2">
      <c r="A24" s="184"/>
      <c r="B24" s="184"/>
      <c r="C24" s="184"/>
      <c r="D24" s="184"/>
      <c r="E24" s="157" t="s">
        <v>595</v>
      </c>
      <c r="F24" s="282">
        <f>IF(InpOfwat!F24&lt;&gt;"",InpOfwat!F24,InpCompany!F24)</f>
        <v>0</v>
      </c>
      <c r="G24" s="184" t="str">
        <f t="shared" si="0"/>
        <v>£m (2017-18 FYA CPIH prices)</v>
      </c>
      <c r="H24" s="184"/>
      <c r="I24" s="184"/>
      <c r="J24" s="184"/>
      <c r="K24" s="184"/>
      <c r="L24" s="184"/>
      <c r="M24" s="184"/>
      <c r="N24" s="184"/>
      <c r="O24" s="184"/>
      <c r="P24" s="184"/>
      <c r="Q24" s="184"/>
      <c r="R24" s="184"/>
      <c r="S24" s="184"/>
      <c r="T24" s="184"/>
    </row>
    <row r="25" spans="1:20" s="183" customFormat="1" x14ac:dyDescent="0.2">
      <c r="A25" s="184"/>
      <c r="B25" s="184"/>
      <c r="C25" s="184"/>
      <c r="D25" s="184"/>
      <c r="E25" s="157" t="s">
        <v>596</v>
      </c>
      <c r="F25" s="282">
        <f>IF(InpOfwat!F25&lt;&gt;"",InpOfwat!F25,InpCompany!F25)</f>
        <v>4.1400000000000034E-2</v>
      </c>
      <c r="G25" s="184" t="str">
        <f t="shared" si="0"/>
        <v>£m (2017-18 FYA CPIH prices)</v>
      </c>
      <c r="H25" s="184"/>
      <c r="I25" s="184"/>
      <c r="J25" s="184"/>
      <c r="K25" s="184"/>
      <c r="L25" s="184"/>
      <c r="M25" s="184"/>
      <c r="N25" s="184"/>
      <c r="O25" s="184"/>
      <c r="P25" s="184"/>
      <c r="Q25" s="184"/>
      <c r="R25" s="184"/>
      <c r="S25" s="184"/>
      <c r="T25" s="184"/>
    </row>
    <row r="26" spans="1:20" s="183" customFormat="1" x14ac:dyDescent="0.2">
      <c r="A26" s="184"/>
      <c r="B26" s="184"/>
      <c r="C26" s="184"/>
      <c r="D26" s="184"/>
      <c r="E26" s="157" t="s">
        <v>597</v>
      </c>
      <c r="F26" s="282">
        <f>IF(InpOfwat!F26&lt;&gt;"",InpOfwat!F26,InpCompany!F26)</f>
        <v>0</v>
      </c>
      <c r="G26" s="184" t="str">
        <f t="shared" si="0"/>
        <v>£m (2017-18 FYA CPIH prices)</v>
      </c>
      <c r="H26" s="184"/>
      <c r="I26" s="184"/>
      <c r="J26" s="184"/>
      <c r="K26" s="184"/>
      <c r="L26" s="184"/>
      <c r="M26" s="184"/>
      <c r="N26" s="184"/>
      <c r="O26" s="184"/>
      <c r="P26" s="184"/>
      <c r="Q26" s="184"/>
      <c r="R26" s="184"/>
      <c r="S26" s="184"/>
      <c r="T26" s="184"/>
    </row>
    <row r="27" spans="1:20" s="183" customFormat="1" x14ac:dyDescent="0.2">
      <c r="A27" s="184"/>
      <c r="B27" s="184"/>
      <c r="C27" s="184"/>
      <c r="D27" s="184"/>
      <c r="E27" s="157" t="s">
        <v>598</v>
      </c>
      <c r="F27" s="282">
        <f>IF(InpOfwat!F27&lt;&gt;"",InpOfwat!F27,InpCompany!F27)</f>
        <v>0</v>
      </c>
      <c r="G27" s="184" t="str">
        <f t="shared" si="0"/>
        <v>£m (2017-18 FYA CPIH prices)</v>
      </c>
      <c r="H27" s="184"/>
      <c r="I27" s="184"/>
      <c r="J27" s="184"/>
      <c r="K27" s="184"/>
      <c r="L27" s="184"/>
      <c r="M27" s="184"/>
      <c r="N27" s="184"/>
      <c r="O27" s="184"/>
      <c r="P27" s="184"/>
      <c r="Q27" s="184"/>
      <c r="R27" s="184"/>
      <c r="S27" s="184"/>
      <c r="T27" s="184"/>
    </row>
    <row r="28" spans="1:20" s="183" customFormat="1" x14ac:dyDescent="0.2">
      <c r="A28" s="184"/>
      <c r="B28" s="184"/>
      <c r="C28" s="184"/>
      <c r="D28" s="184"/>
      <c r="E28" s="184"/>
      <c r="F28" s="184"/>
      <c r="G28" s="184"/>
      <c r="H28" s="184"/>
      <c r="I28" s="184"/>
      <c r="J28" s="184"/>
      <c r="K28" s="184"/>
      <c r="L28" s="184"/>
      <c r="M28" s="184"/>
      <c r="N28" s="184"/>
      <c r="O28" s="184"/>
      <c r="P28" s="184"/>
      <c r="Q28" s="184"/>
      <c r="R28" s="184"/>
      <c r="S28" s="184"/>
      <c r="T28" s="184"/>
    </row>
    <row r="29" spans="1:20" s="183" customFormat="1" x14ac:dyDescent="0.2">
      <c r="A29" s="184"/>
      <c r="B29" s="184"/>
      <c r="C29" s="184"/>
      <c r="D29" s="189" t="s">
        <v>588</v>
      </c>
      <c r="E29" s="184"/>
      <c r="F29" s="184"/>
      <c r="G29" s="184"/>
      <c r="H29" s="184"/>
      <c r="I29" s="184"/>
      <c r="J29" s="184"/>
      <c r="K29" s="184"/>
      <c r="L29" s="184"/>
      <c r="M29" s="184"/>
      <c r="N29" s="184"/>
      <c r="O29" s="184"/>
      <c r="P29" s="184"/>
      <c r="Q29" s="184"/>
      <c r="R29" s="184"/>
      <c r="S29" s="184"/>
      <c r="T29" s="184"/>
    </row>
    <row r="30" spans="1:20" s="183" customFormat="1" x14ac:dyDescent="0.2">
      <c r="A30" s="184"/>
      <c r="B30" s="184"/>
      <c r="C30" s="184"/>
      <c r="D30" s="184"/>
      <c r="E30" s="263" t="s">
        <v>400</v>
      </c>
      <c r="F30" s="282">
        <f>IF(InpOfwat!F30&lt;&gt;"",InpOfwat!F30,InpCompany!F30)</f>
        <v>0.39675332222895182</v>
      </c>
      <c r="G30" s="184" t="str">
        <f>$F$15</f>
        <v>£m (2017-18 FYA CPIH prices)</v>
      </c>
      <c r="H30" s="184"/>
      <c r="I30" s="184"/>
      <c r="J30" s="184"/>
      <c r="K30" s="184"/>
      <c r="L30" s="184"/>
      <c r="M30" s="184"/>
      <c r="N30" s="184"/>
      <c r="O30" s="184"/>
      <c r="P30" s="184"/>
      <c r="Q30" s="184"/>
      <c r="R30" s="184"/>
      <c r="S30" s="184"/>
      <c r="T30" s="184"/>
    </row>
    <row r="31" spans="1:20" s="183" customFormat="1" x14ac:dyDescent="0.2">
      <c r="A31" s="184"/>
      <c r="B31" s="184"/>
      <c r="C31" s="184"/>
      <c r="D31" s="184"/>
      <c r="E31" s="184" t="s">
        <v>402</v>
      </c>
      <c r="F31" s="282">
        <f>IF(InpOfwat!F31&lt;&gt;"",InpOfwat!F31,InpCompany!F31)</f>
        <v>0.1063210578842325</v>
      </c>
      <c r="G31" s="184" t="str">
        <f>$F$15</f>
        <v>£m (2017-18 FYA CPIH prices)</v>
      </c>
      <c r="H31" s="184"/>
      <c r="I31" s="184"/>
      <c r="J31" s="184"/>
      <c r="K31" s="184"/>
      <c r="L31" s="184"/>
      <c r="M31" s="184"/>
      <c r="N31" s="184"/>
      <c r="O31" s="184"/>
      <c r="P31" s="184"/>
      <c r="Q31" s="184"/>
      <c r="R31" s="184"/>
      <c r="S31" s="184"/>
      <c r="T31" s="184"/>
    </row>
    <row r="32" spans="1:20" s="183" customFormat="1" x14ac:dyDescent="0.2">
      <c r="A32" s="184"/>
      <c r="B32" s="184"/>
      <c r="C32" s="184"/>
      <c r="D32" s="184"/>
      <c r="E32" s="184" t="s">
        <v>404</v>
      </c>
      <c r="F32" s="282">
        <f>IF(InpOfwat!F32&lt;&gt;"",InpOfwat!F32,InpCompany!F32)</f>
        <v>0</v>
      </c>
      <c r="G32" s="184" t="str">
        <f>$F$15</f>
        <v>£m (2017-18 FYA CPIH prices)</v>
      </c>
      <c r="H32" s="184"/>
      <c r="I32" s="184"/>
      <c r="J32" s="184"/>
      <c r="K32" s="184"/>
      <c r="L32" s="184"/>
      <c r="M32" s="184"/>
      <c r="N32" s="184"/>
      <c r="O32" s="184"/>
      <c r="P32" s="184"/>
      <c r="Q32" s="184"/>
      <c r="R32" s="184"/>
      <c r="S32" s="184"/>
      <c r="T32" s="184"/>
    </row>
    <row r="33" spans="1:20" s="183" customFormat="1" x14ac:dyDescent="0.2">
      <c r="A33" s="184"/>
      <c r="B33" s="184"/>
      <c r="C33" s="184"/>
      <c r="D33" s="184"/>
      <c r="E33" s="184"/>
      <c r="F33" s="184"/>
      <c r="G33" s="184"/>
      <c r="H33" s="184"/>
      <c r="I33" s="184"/>
      <c r="J33" s="184"/>
      <c r="K33" s="184"/>
      <c r="L33" s="184"/>
      <c r="M33" s="184"/>
      <c r="N33" s="184"/>
      <c r="O33" s="184"/>
      <c r="P33" s="184"/>
      <c r="Q33" s="184"/>
      <c r="R33" s="184"/>
      <c r="S33" s="184"/>
      <c r="T33" s="184"/>
    </row>
    <row r="34" spans="1:20" s="183" customFormat="1" x14ac:dyDescent="0.2">
      <c r="A34" s="184"/>
      <c r="B34" s="184"/>
      <c r="C34" s="184"/>
      <c r="D34" s="265" t="s">
        <v>524</v>
      </c>
      <c r="E34" s="263"/>
      <c r="F34" s="184"/>
      <c r="G34" s="184"/>
      <c r="H34" s="184"/>
      <c r="I34" s="184"/>
      <c r="J34" s="184"/>
      <c r="K34" s="184"/>
      <c r="L34" s="184"/>
      <c r="M34" s="184"/>
      <c r="N34" s="184"/>
      <c r="O34" s="184"/>
      <c r="P34" s="184"/>
      <c r="Q34" s="184"/>
      <c r="R34" s="184"/>
      <c r="S34" s="184"/>
      <c r="T34" s="184"/>
    </row>
    <row r="35" spans="1:20" s="183" customFormat="1" x14ac:dyDescent="0.2">
      <c r="A35" s="184"/>
      <c r="B35" s="184"/>
      <c r="C35" s="184"/>
      <c r="D35" s="184"/>
      <c r="E35" s="157" t="s">
        <v>525</v>
      </c>
      <c r="F35" s="282">
        <f>IF(InpOfwat!F35&lt;&gt;"",InpOfwat!F35,InpCompany!F35)</f>
        <v>0</v>
      </c>
      <c r="G35" s="184" t="str">
        <f t="shared" ref="G35:G41" si="1">$F$15</f>
        <v>£m (2017-18 FYA CPIH prices)</v>
      </c>
      <c r="H35" s="184"/>
      <c r="I35" s="184"/>
      <c r="J35" s="184"/>
      <c r="K35" s="184"/>
      <c r="L35" s="184"/>
      <c r="M35" s="184"/>
      <c r="N35" s="184"/>
      <c r="O35" s="184"/>
      <c r="P35" s="184"/>
      <c r="Q35" s="184"/>
      <c r="R35" s="184"/>
      <c r="S35" s="184"/>
      <c r="T35" s="184"/>
    </row>
    <row r="36" spans="1:20" s="183" customFormat="1" x14ac:dyDescent="0.2">
      <c r="A36" s="184"/>
      <c r="B36" s="184"/>
      <c r="C36" s="184"/>
      <c r="D36" s="184"/>
      <c r="E36" s="157" t="s">
        <v>526</v>
      </c>
      <c r="F36" s="282">
        <f>IF(InpOfwat!F36&lt;&gt;"",InpOfwat!F36,InpCompany!F36)</f>
        <v>0</v>
      </c>
      <c r="G36" s="184" t="str">
        <f t="shared" si="1"/>
        <v>£m (2017-18 FYA CPIH prices)</v>
      </c>
      <c r="H36" s="184"/>
      <c r="I36" s="184"/>
      <c r="J36" s="184"/>
      <c r="K36" s="184"/>
      <c r="L36" s="184"/>
      <c r="M36" s="184"/>
      <c r="N36" s="184"/>
      <c r="O36" s="184"/>
      <c r="P36" s="184"/>
      <c r="Q36" s="184"/>
      <c r="R36" s="184"/>
      <c r="S36" s="184"/>
      <c r="T36" s="184"/>
    </row>
    <row r="37" spans="1:20" s="183" customFormat="1" x14ac:dyDescent="0.2">
      <c r="A37" s="184"/>
      <c r="B37" s="184"/>
      <c r="C37" s="184"/>
      <c r="D37" s="184"/>
      <c r="E37" s="157" t="s">
        <v>527</v>
      </c>
      <c r="F37" s="282">
        <f>IF(InpOfwat!F37&lt;&gt;"",InpOfwat!F37,InpCompany!F37)</f>
        <v>0</v>
      </c>
      <c r="G37" s="184" t="str">
        <f t="shared" si="1"/>
        <v>£m (2017-18 FYA CPIH prices)</v>
      </c>
      <c r="H37" s="184"/>
      <c r="I37" s="184"/>
      <c r="J37" s="184"/>
      <c r="K37" s="184"/>
      <c r="L37" s="184"/>
      <c r="M37" s="184"/>
      <c r="N37" s="184"/>
      <c r="O37" s="184"/>
      <c r="P37" s="184"/>
      <c r="Q37" s="184"/>
      <c r="R37" s="184"/>
      <c r="S37" s="184"/>
      <c r="T37" s="184"/>
    </row>
    <row r="38" spans="1:20" s="183" customFormat="1" x14ac:dyDescent="0.2">
      <c r="A38" s="184"/>
      <c r="B38" s="184"/>
      <c r="C38" s="184"/>
      <c r="D38" s="184"/>
      <c r="E38" s="157" t="s">
        <v>528</v>
      </c>
      <c r="F38" s="282">
        <f>IF(InpOfwat!F38&lt;&gt;"",InpOfwat!F38,InpCompany!F38)</f>
        <v>0</v>
      </c>
      <c r="G38" s="184" t="str">
        <f t="shared" si="1"/>
        <v>£m (2017-18 FYA CPIH prices)</v>
      </c>
      <c r="H38" s="184"/>
      <c r="I38" s="184"/>
      <c r="J38" s="184"/>
      <c r="K38" s="184"/>
      <c r="L38" s="184"/>
      <c r="M38" s="184"/>
      <c r="N38" s="184"/>
      <c r="O38" s="184"/>
      <c r="P38" s="184"/>
      <c r="Q38" s="184"/>
      <c r="R38" s="184"/>
      <c r="S38" s="184"/>
      <c r="T38" s="184"/>
    </row>
    <row r="39" spans="1:20" s="183" customFormat="1" x14ac:dyDescent="0.2">
      <c r="A39" s="184"/>
      <c r="B39" s="184"/>
      <c r="C39" s="184"/>
      <c r="D39" s="184"/>
      <c r="E39" s="157" t="s">
        <v>529</v>
      </c>
      <c r="F39" s="282">
        <f>IF(InpOfwat!F39&lt;&gt;"",InpOfwat!F39,InpCompany!F39)</f>
        <v>0</v>
      </c>
      <c r="G39" s="184" t="str">
        <f t="shared" si="1"/>
        <v>£m (2017-18 FYA CPIH prices)</v>
      </c>
      <c r="H39" s="184"/>
      <c r="I39" s="184"/>
      <c r="J39" s="184"/>
      <c r="K39" s="184"/>
      <c r="L39" s="184"/>
      <c r="M39" s="184"/>
      <c r="N39" s="184"/>
      <c r="O39" s="184"/>
      <c r="P39" s="184"/>
      <c r="Q39" s="184"/>
      <c r="R39" s="184"/>
      <c r="S39" s="184"/>
      <c r="T39" s="184"/>
    </row>
    <row r="40" spans="1:20" s="183" customFormat="1" x14ac:dyDescent="0.2">
      <c r="A40" s="184"/>
      <c r="B40" s="184"/>
      <c r="C40" s="184"/>
      <c r="D40" s="184"/>
      <c r="E40" s="157" t="s">
        <v>530</v>
      </c>
      <c r="F40" s="282">
        <f>IF(InpOfwat!F40&lt;&gt;"",InpOfwat!F40,InpCompany!F40)</f>
        <v>0</v>
      </c>
      <c r="G40" s="184" t="str">
        <f t="shared" si="1"/>
        <v>£m (2017-18 FYA CPIH prices)</v>
      </c>
      <c r="H40" s="184"/>
      <c r="I40" s="184"/>
      <c r="J40" s="184"/>
      <c r="K40" s="184"/>
      <c r="L40" s="184"/>
      <c r="M40" s="184"/>
      <c r="N40" s="184"/>
      <c r="O40" s="184"/>
      <c r="P40" s="184"/>
      <c r="Q40" s="184"/>
      <c r="R40" s="184"/>
      <c r="S40" s="184"/>
      <c r="T40" s="184"/>
    </row>
    <row r="41" spans="1:20" s="183" customFormat="1" x14ac:dyDescent="0.2">
      <c r="A41" s="184"/>
      <c r="B41" s="184"/>
      <c r="C41" s="184"/>
      <c r="D41" s="184"/>
      <c r="E41" s="157" t="s">
        <v>531</v>
      </c>
      <c r="F41" s="282">
        <f>IF(InpOfwat!F41&lt;&gt;"",InpOfwat!F41,InpCompany!F41)</f>
        <v>0</v>
      </c>
      <c r="G41" s="184" t="str">
        <f t="shared" si="1"/>
        <v>£m (2017-18 FYA CPIH prices)</v>
      </c>
      <c r="H41" s="184"/>
      <c r="I41" s="184"/>
      <c r="J41" s="184"/>
      <c r="K41" s="184"/>
      <c r="L41" s="184"/>
      <c r="M41" s="184"/>
      <c r="N41" s="184"/>
      <c r="O41" s="184"/>
      <c r="P41" s="184"/>
      <c r="Q41" s="184"/>
      <c r="R41" s="184"/>
      <c r="S41" s="184"/>
      <c r="T41" s="184"/>
    </row>
    <row r="42" spans="1:20" s="183" customFormat="1" x14ac:dyDescent="0.2">
      <c r="A42" s="184"/>
      <c r="B42" s="184"/>
      <c r="C42" s="184"/>
      <c r="D42" s="184"/>
      <c r="E42" s="184"/>
      <c r="F42" s="184"/>
      <c r="G42" s="184"/>
      <c r="H42" s="184"/>
      <c r="I42" s="184"/>
      <c r="J42" s="184"/>
      <c r="K42" s="184"/>
      <c r="L42" s="184"/>
      <c r="M42" s="184"/>
      <c r="N42" s="184"/>
      <c r="O42" s="184"/>
      <c r="P42" s="184"/>
      <c r="Q42" s="184"/>
      <c r="R42" s="184"/>
      <c r="S42" s="184"/>
      <c r="T42" s="184"/>
    </row>
    <row r="43" spans="1:20" s="183" customFormat="1" x14ac:dyDescent="0.2">
      <c r="A43" s="184"/>
      <c r="B43" s="184"/>
      <c r="C43" s="188" t="s">
        <v>532</v>
      </c>
      <c r="D43" s="184"/>
      <c r="E43" s="184"/>
      <c r="F43" s="184"/>
      <c r="G43" s="184"/>
      <c r="H43" s="184"/>
      <c r="I43" s="184"/>
      <c r="J43" s="184"/>
      <c r="K43" s="184"/>
      <c r="L43" s="184"/>
      <c r="M43" s="184"/>
      <c r="N43" s="184"/>
      <c r="O43" s="184"/>
      <c r="P43" s="184"/>
      <c r="Q43" s="184"/>
      <c r="R43" s="184"/>
      <c r="S43" s="184"/>
      <c r="T43" s="184"/>
    </row>
    <row r="44" spans="1:20" s="183" customFormat="1" x14ac:dyDescent="0.2">
      <c r="A44" s="184"/>
      <c r="B44" s="184"/>
      <c r="C44" s="188"/>
      <c r="D44" s="190" t="s">
        <v>599</v>
      </c>
      <c r="E44" s="184"/>
      <c r="F44" s="184"/>
      <c r="G44" s="184"/>
      <c r="H44" s="184"/>
      <c r="I44" s="184"/>
      <c r="J44" s="184"/>
      <c r="K44" s="184"/>
      <c r="L44" s="184"/>
      <c r="M44" s="184"/>
      <c r="N44" s="184"/>
      <c r="O44" s="184"/>
      <c r="P44" s="184"/>
      <c r="Q44" s="184"/>
      <c r="R44" s="184"/>
      <c r="S44" s="184"/>
      <c r="T44" s="184"/>
    </row>
    <row r="45" spans="1:20" s="183" customFormat="1" x14ac:dyDescent="0.2">
      <c r="A45" s="184"/>
      <c r="B45" s="184"/>
      <c r="C45" s="188"/>
      <c r="D45" s="184"/>
      <c r="E45" s="184"/>
      <c r="F45" s="184"/>
      <c r="G45" s="184"/>
      <c r="H45" s="184"/>
      <c r="I45" s="184"/>
      <c r="J45" s="184"/>
      <c r="K45" s="184"/>
      <c r="L45" s="184"/>
      <c r="M45" s="184"/>
      <c r="N45" s="184"/>
      <c r="O45" s="184"/>
      <c r="P45" s="184"/>
      <c r="Q45" s="184"/>
      <c r="R45" s="184"/>
      <c r="S45" s="184"/>
      <c r="T45" s="184"/>
    </row>
    <row r="46" spans="1:20" s="183" customFormat="1" x14ac:dyDescent="0.2">
      <c r="A46" s="184"/>
      <c r="B46" s="184"/>
      <c r="C46" s="184"/>
      <c r="D46" s="189" t="s">
        <v>534</v>
      </c>
      <c r="E46" s="184"/>
      <c r="F46" s="184"/>
      <c r="G46" s="184"/>
      <c r="H46" s="191"/>
      <c r="I46" s="184"/>
      <c r="J46" s="184"/>
      <c r="K46" s="184"/>
      <c r="L46" s="184"/>
      <c r="M46" s="184"/>
      <c r="N46" s="184"/>
      <c r="O46" s="184"/>
      <c r="P46" s="184"/>
      <c r="Q46" s="184"/>
      <c r="R46" s="184"/>
      <c r="S46" s="184"/>
      <c r="T46" s="184"/>
    </row>
    <row r="47" spans="1:20" s="183" customFormat="1" x14ac:dyDescent="0.2">
      <c r="A47" s="184"/>
      <c r="B47" s="184"/>
      <c r="C47" s="184"/>
      <c r="D47" s="184"/>
      <c r="E47" s="184" t="s">
        <v>535</v>
      </c>
      <c r="F47" s="282">
        <f>IF(InpOfwat!F47&lt;&gt;"",InpOfwat!F47,InpCompany!F47)</f>
        <v>0</v>
      </c>
      <c r="G47" s="184" t="str">
        <f t="shared" ref="G47:G53" si="2">$F$15</f>
        <v>£m (2017-18 FYA CPIH prices)</v>
      </c>
      <c r="H47" s="184"/>
      <c r="I47" s="184"/>
      <c r="J47" s="184"/>
      <c r="K47" s="184"/>
      <c r="L47" s="184"/>
      <c r="M47" s="184"/>
      <c r="N47" s="184"/>
      <c r="O47" s="184"/>
      <c r="P47" s="184"/>
      <c r="Q47" s="184"/>
      <c r="R47" s="184"/>
      <c r="S47" s="184"/>
      <c r="T47" s="184"/>
    </row>
    <row r="48" spans="1:20" s="183" customFormat="1" x14ac:dyDescent="0.2">
      <c r="A48" s="184"/>
      <c r="B48" s="184"/>
      <c r="C48" s="184"/>
      <c r="D48" s="184"/>
      <c r="E48" s="184" t="s">
        <v>536</v>
      </c>
      <c r="F48" s="282">
        <f>IF(InpOfwat!F48&lt;&gt;"",InpOfwat!F48,InpCompany!F48)</f>
        <v>0</v>
      </c>
      <c r="G48" s="184" t="str">
        <f t="shared" si="2"/>
        <v>£m (2017-18 FYA CPIH prices)</v>
      </c>
      <c r="H48" s="184"/>
      <c r="I48" s="184"/>
      <c r="J48" s="184"/>
      <c r="K48" s="184"/>
      <c r="L48" s="184"/>
      <c r="M48" s="184"/>
      <c r="N48" s="184"/>
      <c r="O48" s="184"/>
      <c r="P48" s="184"/>
      <c r="Q48" s="184"/>
      <c r="R48" s="184"/>
      <c r="S48" s="184"/>
      <c r="T48" s="184"/>
    </row>
    <row r="49" spans="1:20" s="183" customFormat="1" x14ac:dyDescent="0.2">
      <c r="A49" s="184"/>
      <c r="B49" s="184"/>
      <c r="C49" s="184"/>
      <c r="D49" s="184"/>
      <c r="E49" s="184" t="s">
        <v>537</v>
      </c>
      <c r="F49" s="282">
        <f>IF(InpOfwat!F49&lt;&gt;"",InpOfwat!F49,InpCompany!F49)</f>
        <v>0</v>
      </c>
      <c r="G49" s="184" t="str">
        <f t="shared" si="2"/>
        <v>£m (2017-18 FYA CPIH prices)</v>
      </c>
      <c r="H49" s="184"/>
      <c r="I49" s="184"/>
      <c r="J49" s="184"/>
      <c r="K49" s="184"/>
      <c r="L49" s="184"/>
      <c r="M49" s="184"/>
      <c r="N49" s="184"/>
      <c r="O49" s="184"/>
      <c r="P49" s="184"/>
      <c r="Q49" s="184"/>
      <c r="R49" s="184"/>
      <c r="S49" s="184"/>
      <c r="T49" s="184"/>
    </row>
    <row r="50" spans="1:20" s="183" customFormat="1" x14ac:dyDescent="0.2">
      <c r="A50" s="184"/>
      <c r="B50" s="184"/>
      <c r="C50" s="184"/>
      <c r="D50" s="184"/>
      <c r="E50" s="184" t="s">
        <v>538</v>
      </c>
      <c r="F50" s="282">
        <f>IF(InpOfwat!F50&lt;&gt;"",InpOfwat!F50,InpCompany!F50)</f>
        <v>0</v>
      </c>
      <c r="G50" s="184" t="str">
        <f t="shared" si="2"/>
        <v>£m (2017-18 FYA CPIH prices)</v>
      </c>
      <c r="H50" s="184"/>
      <c r="I50" s="184"/>
      <c r="J50" s="184"/>
      <c r="K50" s="184"/>
      <c r="L50" s="184"/>
      <c r="M50" s="184"/>
      <c r="N50" s="184"/>
      <c r="O50" s="184"/>
      <c r="P50" s="184"/>
      <c r="Q50" s="184"/>
      <c r="R50" s="184"/>
      <c r="S50" s="184"/>
      <c r="T50" s="184"/>
    </row>
    <row r="51" spans="1:20" s="183" customFormat="1" x14ac:dyDescent="0.2">
      <c r="A51" s="184"/>
      <c r="B51" s="184"/>
      <c r="C51" s="184"/>
      <c r="D51" s="184"/>
      <c r="E51" s="184" t="s">
        <v>539</v>
      </c>
      <c r="F51" s="282">
        <f>IF(InpOfwat!F51&lt;&gt;"",InpOfwat!F51,InpCompany!F51)</f>
        <v>0</v>
      </c>
      <c r="G51" s="184" t="str">
        <f t="shared" si="2"/>
        <v>£m (2017-18 FYA CPIH prices)</v>
      </c>
      <c r="H51" s="184"/>
      <c r="I51" s="184"/>
      <c r="J51" s="184"/>
      <c r="K51" s="184"/>
      <c r="L51" s="184"/>
      <c r="M51" s="184"/>
      <c r="N51" s="184"/>
      <c r="O51" s="184"/>
      <c r="P51" s="184"/>
      <c r="Q51" s="184"/>
      <c r="R51" s="184"/>
      <c r="S51" s="184"/>
      <c r="T51" s="184"/>
    </row>
    <row r="52" spans="1:20" s="183" customFormat="1" x14ac:dyDescent="0.2">
      <c r="A52" s="184"/>
      <c r="B52" s="184"/>
      <c r="C52" s="184"/>
      <c r="D52" s="184"/>
      <c r="E52" s="184" t="s">
        <v>540</v>
      </c>
      <c r="F52" s="282">
        <f>IF(InpOfwat!F52&lt;&gt;"",InpOfwat!F52,InpCompany!F52)</f>
        <v>0</v>
      </c>
      <c r="G52" s="184" t="str">
        <f t="shared" si="2"/>
        <v>£m (2017-18 FYA CPIH prices)</v>
      </c>
      <c r="H52" s="184"/>
      <c r="I52" s="184"/>
      <c r="J52" s="184"/>
      <c r="K52" s="184"/>
      <c r="L52" s="184"/>
      <c r="M52" s="184"/>
      <c r="N52" s="184"/>
      <c r="O52" s="184"/>
      <c r="P52" s="184"/>
      <c r="Q52" s="184"/>
      <c r="R52" s="184"/>
      <c r="S52" s="184"/>
      <c r="T52" s="184"/>
    </row>
    <row r="53" spans="1:20" s="183" customFormat="1" x14ac:dyDescent="0.2">
      <c r="A53" s="184"/>
      <c r="B53" s="184"/>
      <c r="C53" s="184"/>
      <c r="D53" s="184"/>
      <c r="E53" s="184" t="s">
        <v>541</v>
      </c>
      <c r="F53" s="282">
        <f>IF(InpOfwat!F53&lt;&gt;"",InpOfwat!F53,InpCompany!F53)</f>
        <v>0</v>
      </c>
      <c r="G53" s="184" t="str">
        <f t="shared" si="2"/>
        <v>£m (2017-18 FYA CPIH prices)</v>
      </c>
      <c r="H53" s="184"/>
      <c r="I53" s="184"/>
      <c r="J53" s="184"/>
      <c r="K53" s="184"/>
      <c r="L53" s="184"/>
      <c r="M53" s="184"/>
      <c r="N53" s="184"/>
      <c r="O53" s="184"/>
      <c r="P53" s="184"/>
      <c r="Q53" s="184"/>
      <c r="R53" s="184"/>
      <c r="S53" s="184"/>
      <c r="T53" s="184"/>
    </row>
    <row r="54" spans="1:20" s="183" customFormat="1" x14ac:dyDescent="0.2">
      <c r="A54" s="184"/>
      <c r="B54" s="184"/>
      <c r="C54" s="184"/>
      <c r="D54" s="184"/>
      <c r="E54" s="184"/>
      <c r="F54" s="184"/>
      <c r="G54" s="184"/>
      <c r="H54" s="184"/>
      <c r="I54" s="184"/>
      <c r="J54" s="184"/>
      <c r="K54" s="184"/>
      <c r="L54" s="184"/>
      <c r="M54" s="184"/>
      <c r="N54" s="184"/>
      <c r="O54" s="184"/>
      <c r="P54" s="184"/>
      <c r="Q54" s="184"/>
      <c r="R54" s="184"/>
      <c r="S54" s="184"/>
      <c r="T54" s="184"/>
    </row>
    <row r="55" spans="1:20" s="183" customFormat="1" x14ac:dyDescent="0.2">
      <c r="A55" s="184"/>
      <c r="B55" s="184"/>
      <c r="C55" s="184"/>
      <c r="D55" s="189" t="s">
        <v>542</v>
      </c>
      <c r="E55" s="184"/>
      <c r="F55" s="184"/>
      <c r="G55" s="184"/>
      <c r="H55" s="184"/>
      <c r="I55" s="184"/>
      <c r="J55" s="184"/>
      <c r="K55" s="184"/>
      <c r="L55" s="184"/>
      <c r="M55" s="184"/>
      <c r="N55" s="184"/>
      <c r="O55" s="184"/>
      <c r="P55" s="184"/>
      <c r="Q55" s="184"/>
      <c r="R55" s="184"/>
      <c r="S55" s="184"/>
      <c r="T55" s="184"/>
    </row>
    <row r="56" spans="1:20" s="183" customFormat="1" x14ac:dyDescent="0.2">
      <c r="A56" s="184"/>
      <c r="B56" s="184"/>
      <c r="C56" s="184"/>
      <c r="D56" s="184"/>
      <c r="E56" s="184" t="s">
        <v>543</v>
      </c>
      <c r="F56" s="282">
        <f>IF(InpOfwat!F56&lt;&gt;"",InpOfwat!F56,InpCompany!F56)</f>
        <v>0</v>
      </c>
      <c r="G56" s="184" t="str">
        <f t="shared" ref="G56:G62" si="3">$F$15</f>
        <v>£m (2017-18 FYA CPIH prices)</v>
      </c>
      <c r="H56" s="184"/>
      <c r="I56" s="184"/>
      <c r="J56" s="184"/>
      <c r="K56" s="184"/>
      <c r="L56" s="184"/>
      <c r="M56" s="184"/>
      <c r="N56" s="184"/>
      <c r="O56" s="184"/>
      <c r="P56" s="184"/>
      <c r="Q56" s="184"/>
      <c r="R56" s="184"/>
      <c r="S56" s="184"/>
      <c r="T56" s="184"/>
    </row>
    <row r="57" spans="1:20" s="183" customFormat="1" x14ac:dyDescent="0.2">
      <c r="A57" s="184"/>
      <c r="B57" s="184"/>
      <c r="C57" s="184"/>
      <c r="D57" s="184"/>
      <c r="E57" s="184" t="s">
        <v>544</v>
      </c>
      <c r="F57" s="282">
        <f>IF(InpOfwat!F57&lt;&gt;"",InpOfwat!F57,InpCompany!F57)</f>
        <v>0</v>
      </c>
      <c r="G57" s="184" t="str">
        <f t="shared" si="3"/>
        <v>£m (2017-18 FYA CPIH prices)</v>
      </c>
      <c r="H57" s="184"/>
      <c r="I57" s="184"/>
      <c r="J57" s="184"/>
      <c r="K57" s="184"/>
      <c r="L57" s="184"/>
      <c r="M57" s="184"/>
      <c r="N57" s="184"/>
      <c r="O57" s="184"/>
      <c r="P57" s="184"/>
      <c r="Q57" s="184"/>
      <c r="R57" s="184"/>
      <c r="S57" s="184"/>
      <c r="T57" s="184"/>
    </row>
    <row r="58" spans="1:20" s="183" customFormat="1" x14ac:dyDescent="0.2">
      <c r="A58" s="184"/>
      <c r="B58" s="184"/>
      <c r="C58" s="184"/>
      <c r="D58" s="184"/>
      <c r="E58" s="184" t="s">
        <v>545</v>
      </c>
      <c r="F58" s="282">
        <f>IF(InpOfwat!F58&lt;&gt;"",InpOfwat!F58,InpCompany!F58)</f>
        <v>0</v>
      </c>
      <c r="G58" s="184" t="str">
        <f t="shared" si="3"/>
        <v>£m (2017-18 FYA CPIH prices)</v>
      </c>
      <c r="H58" s="184"/>
      <c r="I58" s="184"/>
      <c r="J58" s="184"/>
      <c r="K58" s="184"/>
      <c r="L58" s="184"/>
      <c r="M58" s="184"/>
      <c r="N58" s="184"/>
      <c r="O58" s="184"/>
      <c r="P58" s="184"/>
      <c r="Q58" s="184"/>
      <c r="R58" s="184"/>
      <c r="S58" s="184"/>
      <c r="T58" s="184"/>
    </row>
    <row r="59" spans="1:20" s="183" customFormat="1" x14ac:dyDescent="0.2">
      <c r="A59" s="184"/>
      <c r="B59" s="184"/>
      <c r="C59" s="184"/>
      <c r="D59" s="184"/>
      <c r="E59" s="184" t="s">
        <v>546</v>
      </c>
      <c r="F59" s="282">
        <f>IF(InpOfwat!F59&lt;&gt;"",InpOfwat!F59,InpCompany!F59)</f>
        <v>0</v>
      </c>
      <c r="G59" s="184" t="str">
        <f t="shared" si="3"/>
        <v>£m (2017-18 FYA CPIH prices)</v>
      </c>
      <c r="H59" s="184"/>
      <c r="I59" s="184"/>
      <c r="J59" s="184"/>
      <c r="K59" s="184"/>
      <c r="L59" s="184"/>
      <c r="M59" s="184"/>
      <c r="N59" s="184"/>
      <c r="O59" s="184"/>
      <c r="P59" s="184"/>
      <c r="Q59" s="184"/>
      <c r="R59" s="184"/>
      <c r="S59" s="184"/>
      <c r="T59" s="184"/>
    </row>
    <row r="60" spans="1:20" s="183" customFormat="1" x14ac:dyDescent="0.2">
      <c r="A60" s="184"/>
      <c r="B60" s="184"/>
      <c r="C60" s="184"/>
      <c r="D60" s="184"/>
      <c r="E60" s="184" t="s">
        <v>547</v>
      </c>
      <c r="F60" s="282">
        <f>IF(InpOfwat!F60&lt;&gt;"",InpOfwat!F60,InpCompany!F60)</f>
        <v>0</v>
      </c>
      <c r="G60" s="184" t="str">
        <f t="shared" si="3"/>
        <v>£m (2017-18 FYA CPIH prices)</v>
      </c>
      <c r="H60" s="184"/>
      <c r="I60" s="184"/>
      <c r="J60" s="184"/>
      <c r="K60" s="184"/>
      <c r="L60" s="184"/>
      <c r="M60" s="184"/>
      <c r="N60" s="184"/>
      <c r="O60" s="184"/>
      <c r="P60" s="184"/>
      <c r="Q60" s="184"/>
      <c r="R60" s="184"/>
      <c r="S60" s="184"/>
      <c r="T60" s="184"/>
    </row>
    <row r="61" spans="1:20" s="155" customFormat="1" x14ac:dyDescent="0.2">
      <c r="A61" s="184"/>
      <c r="B61" s="184"/>
      <c r="C61" s="184"/>
      <c r="D61" s="184"/>
      <c r="E61" s="184" t="s">
        <v>548</v>
      </c>
      <c r="F61" s="282">
        <f>IF(InpOfwat!F61&lt;&gt;"",InpOfwat!F61,InpCompany!F61)</f>
        <v>0</v>
      </c>
      <c r="G61" s="184" t="str">
        <f t="shared" si="3"/>
        <v>£m (2017-18 FYA CPIH prices)</v>
      </c>
      <c r="H61" s="184"/>
      <c r="I61" s="157"/>
      <c r="J61" s="157"/>
      <c r="K61" s="157"/>
      <c r="L61" s="157"/>
      <c r="M61" s="157"/>
      <c r="N61" s="157"/>
      <c r="O61" s="157"/>
      <c r="P61" s="157"/>
      <c r="Q61" s="157"/>
      <c r="R61" s="157"/>
      <c r="S61" s="157"/>
      <c r="T61" s="157"/>
    </row>
    <row r="62" spans="1:20" s="183" customFormat="1" x14ac:dyDescent="0.2">
      <c r="A62" s="184"/>
      <c r="B62" s="184"/>
      <c r="C62" s="184"/>
      <c r="D62" s="184"/>
      <c r="E62" s="184" t="s">
        <v>549</v>
      </c>
      <c r="F62" s="282">
        <f>IF(InpOfwat!F62&lt;&gt;"",InpOfwat!F62,InpCompany!F62)</f>
        <v>0</v>
      </c>
      <c r="G62" s="184" t="str">
        <f t="shared" si="3"/>
        <v>£m (2017-18 FYA CPIH prices)</v>
      </c>
      <c r="H62" s="184"/>
      <c r="I62" s="184"/>
      <c r="J62" s="184"/>
      <c r="K62" s="184"/>
      <c r="L62" s="184"/>
      <c r="M62" s="184"/>
      <c r="N62" s="184"/>
      <c r="O62" s="184"/>
      <c r="P62" s="184"/>
      <c r="Q62" s="184"/>
      <c r="R62" s="184"/>
      <c r="S62" s="184"/>
      <c r="T62" s="184"/>
    </row>
    <row r="63" spans="1:20" s="183" customFormat="1" x14ac:dyDescent="0.2">
      <c r="A63" s="184"/>
      <c r="B63" s="184"/>
      <c r="C63" s="184"/>
      <c r="D63" s="184"/>
      <c r="E63" s="184"/>
      <c r="F63" s="184"/>
      <c r="G63" s="184"/>
      <c r="H63" s="184"/>
      <c r="I63" s="184"/>
      <c r="J63" s="184"/>
      <c r="K63" s="184"/>
      <c r="L63" s="184"/>
      <c r="M63" s="184"/>
      <c r="N63" s="184"/>
      <c r="O63" s="184"/>
      <c r="P63" s="184"/>
      <c r="Q63" s="184"/>
      <c r="R63" s="184"/>
      <c r="S63" s="184"/>
      <c r="T63" s="184"/>
    </row>
    <row r="64" spans="1:20" s="183" customFormat="1" x14ac:dyDescent="0.2">
      <c r="A64" s="184"/>
      <c r="B64" s="184"/>
      <c r="C64" s="188" t="s">
        <v>550</v>
      </c>
      <c r="D64" s="184"/>
      <c r="E64" s="184"/>
      <c r="F64" s="184"/>
      <c r="G64" s="184"/>
      <c r="H64" s="184"/>
      <c r="I64" s="184"/>
      <c r="J64" s="184"/>
      <c r="K64" s="184"/>
      <c r="L64" s="184"/>
      <c r="M64" s="184"/>
      <c r="N64" s="184"/>
      <c r="O64" s="184"/>
      <c r="P64" s="184"/>
      <c r="Q64" s="184"/>
      <c r="R64" s="184"/>
      <c r="S64" s="184"/>
      <c r="T64" s="184"/>
    </row>
    <row r="65" spans="1:20" s="183" customFormat="1" x14ac:dyDescent="0.2">
      <c r="A65" s="184"/>
      <c r="B65" s="184"/>
      <c r="C65" s="188"/>
      <c r="D65" s="190" t="s">
        <v>551</v>
      </c>
      <c r="E65" s="184"/>
      <c r="F65" s="184"/>
      <c r="G65" s="184"/>
      <c r="H65" s="184"/>
      <c r="I65" s="184"/>
      <c r="J65" s="184"/>
      <c r="K65" s="184"/>
      <c r="L65" s="184"/>
      <c r="M65" s="184"/>
      <c r="N65" s="184"/>
      <c r="O65" s="184"/>
      <c r="P65" s="184"/>
      <c r="Q65" s="184"/>
      <c r="R65" s="184"/>
      <c r="S65" s="184"/>
      <c r="T65" s="184"/>
    </row>
    <row r="66" spans="1:20" s="183" customFormat="1" x14ac:dyDescent="0.2">
      <c r="A66" s="184"/>
      <c r="B66" s="184"/>
      <c r="C66" s="188"/>
      <c r="D66" s="184"/>
      <c r="E66" s="184"/>
      <c r="F66" s="184"/>
      <c r="G66" s="184"/>
      <c r="H66" s="184"/>
      <c r="I66" s="184"/>
      <c r="J66" s="184"/>
      <c r="K66" s="184"/>
      <c r="L66" s="184"/>
      <c r="M66" s="184"/>
      <c r="N66" s="184"/>
      <c r="O66" s="184"/>
      <c r="P66" s="184"/>
      <c r="Q66" s="184"/>
      <c r="R66" s="184"/>
      <c r="S66" s="184"/>
      <c r="T66" s="184"/>
    </row>
    <row r="67" spans="1:20" s="183" customFormat="1" x14ac:dyDescent="0.2">
      <c r="A67" s="184"/>
      <c r="B67" s="184"/>
      <c r="C67" s="184"/>
      <c r="D67" s="184"/>
      <c r="E67" s="184" t="s">
        <v>215</v>
      </c>
      <c r="F67" s="282">
        <f>IF(InpOfwat!F67&lt;&gt;"",InpOfwat!F67,InpCompany!F67)</f>
        <v>0</v>
      </c>
      <c r="G67" s="184" t="str">
        <f t="shared" ref="G67:G73" si="4">$F$15</f>
        <v>£m (2017-18 FYA CPIH prices)</v>
      </c>
      <c r="H67" s="184"/>
      <c r="I67" s="184"/>
      <c r="J67" s="184"/>
      <c r="K67" s="184"/>
      <c r="L67" s="184"/>
      <c r="M67" s="184"/>
      <c r="N67" s="184"/>
      <c r="O67" s="184"/>
      <c r="P67" s="184"/>
      <c r="Q67" s="184"/>
      <c r="R67" s="184"/>
      <c r="S67" s="184"/>
      <c r="T67" s="184"/>
    </row>
    <row r="68" spans="1:20" s="183" customFormat="1" x14ac:dyDescent="0.2">
      <c r="A68" s="184"/>
      <c r="B68" s="184"/>
      <c r="C68" s="184"/>
      <c r="D68" s="184"/>
      <c r="E68" s="184" t="s">
        <v>217</v>
      </c>
      <c r="F68" s="282">
        <f>IF(InpOfwat!F68&lt;&gt;"",InpOfwat!F68,InpCompany!F68)</f>
        <v>0</v>
      </c>
      <c r="G68" s="184" t="str">
        <f t="shared" si="4"/>
        <v>£m (2017-18 FYA CPIH prices)</v>
      </c>
      <c r="H68" s="184"/>
      <c r="I68" s="184"/>
      <c r="J68" s="184"/>
      <c r="K68" s="184"/>
      <c r="L68" s="184"/>
      <c r="M68" s="184"/>
      <c r="N68" s="184"/>
      <c r="O68" s="184"/>
      <c r="P68" s="184"/>
      <c r="Q68" s="184"/>
      <c r="R68" s="184"/>
      <c r="S68" s="184"/>
      <c r="T68" s="184"/>
    </row>
    <row r="69" spans="1:20" s="183" customFormat="1" x14ac:dyDescent="0.2">
      <c r="A69" s="184"/>
      <c r="B69" s="184"/>
      <c r="C69" s="184"/>
      <c r="D69" s="184"/>
      <c r="E69" s="184" t="s">
        <v>219</v>
      </c>
      <c r="F69" s="282">
        <f>IF(InpOfwat!F69&lt;&gt;"",InpOfwat!F69,InpCompany!F69)</f>
        <v>0</v>
      </c>
      <c r="G69" s="184" t="str">
        <f t="shared" si="4"/>
        <v>£m (2017-18 FYA CPIH prices)</v>
      </c>
      <c r="H69" s="184"/>
      <c r="I69" s="184"/>
      <c r="J69" s="184"/>
      <c r="K69" s="184"/>
      <c r="L69" s="184"/>
      <c r="M69" s="184"/>
      <c r="N69" s="184"/>
      <c r="O69" s="184"/>
      <c r="P69" s="184"/>
      <c r="Q69" s="184"/>
      <c r="R69" s="184"/>
      <c r="S69" s="184"/>
      <c r="T69" s="184"/>
    </row>
    <row r="70" spans="1:20" s="183" customFormat="1" x14ac:dyDescent="0.2">
      <c r="A70" s="184"/>
      <c r="B70" s="184"/>
      <c r="C70" s="184"/>
      <c r="D70" s="184"/>
      <c r="E70" s="184" t="s">
        <v>221</v>
      </c>
      <c r="F70" s="282">
        <f>IF(InpOfwat!F70&lt;&gt;"",InpOfwat!F70,InpCompany!F70)</f>
        <v>0</v>
      </c>
      <c r="G70" s="184" t="str">
        <f t="shared" si="4"/>
        <v>£m (2017-18 FYA CPIH prices)</v>
      </c>
      <c r="H70" s="184"/>
      <c r="I70" s="184"/>
      <c r="J70" s="184"/>
      <c r="K70" s="184"/>
      <c r="L70" s="184"/>
      <c r="M70" s="184"/>
      <c r="N70" s="184"/>
      <c r="O70" s="184"/>
      <c r="P70" s="184"/>
      <c r="Q70" s="184"/>
      <c r="R70" s="184"/>
      <c r="S70" s="184"/>
      <c r="T70" s="184"/>
    </row>
    <row r="71" spans="1:20" s="183" customFormat="1" x14ac:dyDescent="0.2">
      <c r="A71" s="184"/>
      <c r="B71" s="184"/>
      <c r="C71" s="184"/>
      <c r="D71" s="184"/>
      <c r="E71" s="184" t="s">
        <v>223</v>
      </c>
      <c r="F71" s="282">
        <f>IF(InpOfwat!F71&lt;&gt;"",InpOfwat!F71,InpCompany!F71)</f>
        <v>0</v>
      </c>
      <c r="G71" s="184" t="str">
        <f t="shared" si="4"/>
        <v>£m (2017-18 FYA CPIH prices)</v>
      </c>
      <c r="H71" s="184"/>
      <c r="I71" s="184"/>
      <c r="J71" s="184"/>
      <c r="K71" s="184"/>
      <c r="L71" s="184"/>
      <c r="M71" s="184"/>
      <c r="N71" s="184"/>
      <c r="O71" s="184"/>
      <c r="P71" s="184"/>
      <c r="Q71" s="184"/>
      <c r="R71" s="184"/>
      <c r="S71" s="184"/>
      <c r="T71" s="184"/>
    </row>
    <row r="72" spans="1:20" s="183" customFormat="1" x14ac:dyDescent="0.2">
      <c r="A72" s="184"/>
      <c r="B72" s="184"/>
      <c r="C72" s="184"/>
      <c r="D72" s="184"/>
      <c r="E72" s="184" t="s">
        <v>225</v>
      </c>
      <c r="F72" s="282">
        <f>IF(InpOfwat!F72&lt;&gt;"",InpOfwat!F72,InpCompany!F72)</f>
        <v>0</v>
      </c>
      <c r="G72" s="184" t="str">
        <f t="shared" si="4"/>
        <v>£m (2017-18 FYA CPIH prices)</v>
      </c>
      <c r="H72" s="184"/>
      <c r="I72" s="184"/>
      <c r="J72" s="184"/>
      <c r="K72" s="184"/>
      <c r="L72" s="184"/>
      <c r="M72" s="184"/>
      <c r="N72" s="184"/>
      <c r="O72" s="184"/>
      <c r="P72" s="184"/>
      <c r="Q72" s="184"/>
      <c r="R72" s="184"/>
      <c r="S72" s="184"/>
      <c r="T72" s="184"/>
    </row>
    <row r="73" spans="1:20" s="183" customFormat="1" x14ac:dyDescent="0.2">
      <c r="A73" s="184"/>
      <c r="B73" s="184"/>
      <c r="C73" s="184"/>
      <c r="D73" s="184"/>
      <c r="E73" s="184" t="s">
        <v>227</v>
      </c>
      <c r="F73" s="282">
        <f>IF(InpOfwat!F73&lt;&gt;"",InpOfwat!F73,InpCompany!F73)</f>
        <v>0</v>
      </c>
      <c r="G73" s="184" t="str">
        <f t="shared" si="4"/>
        <v>£m (2017-18 FYA CPIH prices)</v>
      </c>
      <c r="H73" s="184"/>
      <c r="I73" s="184"/>
      <c r="J73" s="184"/>
      <c r="K73" s="184"/>
      <c r="L73" s="184"/>
      <c r="M73" s="184"/>
      <c r="N73" s="184"/>
      <c r="O73" s="184"/>
      <c r="P73" s="184"/>
      <c r="Q73" s="184"/>
      <c r="R73" s="184"/>
      <c r="S73" s="184"/>
      <c r="T73" s="184"/>
    </row>
    <row r="74" spans="1:20" s="183" customFormat="1" x14ac:dyDescent="0.2">
      <c r="A74" s="184"/>
      <c r="B74" s="184"/>
      <c r="C74" s="184"/>
      <c r="D74" s="184"/>
      <c r="E74" s="184"/>
      <c r="F74" s="184"/>
      <c r="G74" s="184"/>
      <c r="H74" s="184"/>
      <c r="I74" s="184"/>
      <c r="J74" s="184"/>
      <c r="K74" s="184"/>
      <c r="L74" s="184"/>
      <c r="M74" s="184"/>
      <c r="N74" s="184"/>
      <c r="O74" s="184"/>
      <c r="P74" s="184"/>
      <c r="Q74" s="184"/>
      <c r="R74" s="184"/>
      <c r="S74" s="184"/>
      <c r="T74" s="184"/>
    </row>
    <row r="75" spans="1:20" s="213" customFormat="1" ht="13.5" x14ac:dyDescent="0.25">
      <c r="A75" s="213" t="s">
        <v>552</v>
      </c>
    </row>
    <row r="76" spans="1:20" s="183" customFormat="1" x14ac:dyDescent="0.2">
      <c r="A76" s="184"/>
      <c r="B76" s="184"/>
      <c r="C76" s="184"/>
      <c r="D76" s="184"/>
      <c r="E76" s="184"/>
      <c r="F76" s="184"/>
      <c r="G76" s="184"/>
      <c r="H76" s="184"/>
      <c r="I76" s="184"/>
      <c r="J76" s="184"/>
      <c r="K76" s="184"/>
      <c r="L76" s="184"/>
      <c r="M76" s="184"/>
      <c r="N76" s="184"/>
      <c r="O76" s="184"/>
      <c r="P76" s="184"/>
      <c r="Q76" s="184"/>
      <c r="R76" s="184"/>
      <c r="S76" s="184"/>
      <c r="T76" s="184"/>
    </row>
    <row r="77" spans="1:20" s="183" customFormat="1" x14ac:dyDescent="0.2">
      <c r="A77" s="184"/>
      <c r="B77" s="188" t="s">
        <v>553</v>
      </c>
      <c r="C77" s="184"/>
      <c r="D77" s="184"/>
      <c r="E77" s="184"/>
      <c r="F77" s="184"/>
      <c r="G77" s="184"/>
      <c r="H77" s="184"/>
      <c r="I77" s="184"/>
      <c r="J77" s="184"/>
      <c r="K77" s="184"/>
      <c r="L77" s="184"/>
      <c r="M77" s="184"/>
      <c r="N77" s="184"/>
      <c r="O77" s="184"/>
      <c r="P77" s="184"/>
      <c r="Q77" s="184"/>
      <c r="R77" s="184"/>
      <c r="S77" s="184"/>
      <c r="T77" s="184"/>
    </row>
    <row r="78" spans="1:20" s="183" customFormat="1" x14ac:dyDescent="0.2">
      <c r="A78" s="184"/>
      <c r="B78" s="188"/>
      <c r="C78" s="184"/>
      <c r="D78" s="184"/>
      <c r="E78" s="184"/>
      <c r="F78" s="184"/>
      <c r="G78" s="184"/>
      <c r="H78" s="184"/>
      <c r="I78" s="184"/>
      <c r="J78" s="184"/>
      <c r="K78" s="184"/>
      <c r="L78" s="184"/>
      <c r="M78" s="184"/>
      <c r="N78" s="184"/>
      <c r="O78" s="184"/>
      <c r="P78" s="184"/>
      <c r="Q78" s="184"/>
      <c r="R78" s="184"/>
      <c r="S78" s="184"/>
      <c r="T78" s="184"/>
    </row>
    <row r="79" spans="1:20" s="183" customFormat="1" x14ac:dyDescent="0.2">
      <c r="A79" s="184"/>
      <c r="B79" s="184"/>
      <c r="C79" s="184"/>
      <c r="D79" s="184"/>
      <c r="E79" s="184" t="s">
        <v>406</v>
      </c>
      <c r="F79" s="272">
        <f>IF(InpOfwat!F79&lt;&gt;"",InpOfwat!F79,InpCompany!F79)</f>
        <v>0</v>
      </c>
      <c r="G79" s="184" t="s">
        <v>554</v>
      </c>
      <c r="H79" s="184"/>
      <c r="I79" s="184"/>
      <c r="J79" s="184"/>
      <c r="K79" s="184"/>
      <c r="L79" s="184"/>
      <c r="M79" s="184"/>
      <c r="N79" s="184"/>
      <c r="O79" s="184"/>
      <c r="P79" s="184"/>
      <c r="Q79" s="184"/>
      <c r="R79" s="184"/>
      <c r="S79" s="184"/>
      <c r="T79" s="184"/>
    </row>
    <row r="80" spans="1:20" s="183" customFormat="1" x14ac:dyDescent="0.2">
      <c r="A80" s="184"/>
      <c r="B80" s="184"/>
      <c r="C80" s="184"/>
      <c r="D80" s="184"/>
      <c r="E80" s="184" t="s">
        <v>233</v>
      </c>
      <c r="F80" s="272">
        <f>IF(InpOfwat!F80&lt;&gt;"",InpOfwat!F80,InpCompany!F80)</f>
        <v>0</v>
      </c>
      <c r="G80" s="184" t="s">
        <v>554</v>
      </c>
      <c r="H80" s="184"/>
      <c r="I80" s="184"/>
      <c r="J80" s="184"/>
      <c r="K80" s="184"/>
      <c r="L80" s="184"/>
      <c r="M80" s="184"/>
      <c r="N80" s="184"/>
      <c r="O80" s="184"/>
      <c r="P80" s="184"/>
      <c r="Q80" s="184"/>
      <c r="R80" s="184"/>
      <c r="S80" s="184"/>
      <c r="T80" s="184"/>
    </row>
    <row r="81" spans="1:20" s="183" customFormat="1" x14ac:dyDescent="0.2">
      <c r="A81" s="184"/>
      <c r="B81" s="184"/>
      <c r="C81" s="184"/>
      <c r="D81" s="184"/>
      <c r="E81" s="184" t="s">
        <v>409</v>
      </c>
      <c r="F81" s="281">
        <f>IF(InpOfwat!F81&lt;&gt;"",InpOfwat!F81,InpCompany!F81)</f>
        <v>1</v>
      </c>
      <c r="G81" s="184" t="s">
        <v>555</v>
      </c>
      <c r="H81" s="184"/>
      <c r="I81" s="184"/>
      <c r="J81" s="184"/>
      <c r="K81" s="184"/>
      <c r="L81" s="184"/>
      <c r="M81" s="184"/>
      <c r="N81" s="184"/>
      <c r="O81" s="184"/>
      <c r="P81" s="184"/>
      <c r="Q81" s="184"/>
      <c r="R81" s="184"/>
      <c r="S81" s="184"/>
      <c r="T81" s="184"/>
    </row>
    <row r="82" spans="1:20" s="183" customFormat="1" x14ac:dyDescent="0.2">
      <c r="A82" s="184"/>
      <c r="B82" s="184"/>
      <c r="C82" s="184"/>
      <c r="D82" s="184"/>
      <c r="E82" s="184"/>
      <c r="F82" s="184"/>
      <c r="G82" s="184"/>
      <c r="H82" s="184"/>
      <c r="I82" s="184"/>
      <c r="J82" s="184"/>
      <c r="K82" s="184"/>
      <c r="L82" s="184"/>
      <c r="M82" s="184"/>
      <c r="N82" s="184"/>
      <c r="O82" s="184"/>
      <c r="P82" s="184"/>
      <c r="Q82" s="184"/>
      <c r="R82" s="184"/>
      <c r="S82" s="184"/>
      <c r="T82" s="184"/>
    </row>
    <row r="83" spans="1:20" s="183" customFormat="1" x14ac:dyDescent="0.2">
      <c r="A83" s="184"/>
      <c r="B83" s="184"/>
      <c r="C83" s="184"/>
      <c r="D83" s="184"/>
      <c r="E83" s="266" t="s">
        <v>411</v>
      </c>
      <c r="F83" s="97"/>
      <c r="G83" s="97" t="s">
        <v>554</v>
      </c>
      <c r="H83" s="97"/>
      <c r="I83" s="89"/>
      <c r="J83" s="195"/>
      <c r="K83" s="195"/>
      <c r="L83" s="195"/>
      <c r="M83" s="195"/>
      <c r="N83" s="195"/>
      <c r="O83" s="195"/>
      <c r="P83" s="195"/>
      <c r="Q83" s="283">
        <f>IF(InpOfwat!Q83&lt;&gt;"",InpOfwat!Q83,InpCompany!Q83)</f>
        <v>0.19</v>
      </c>
      <c r="R83" s="283">
        <f>IF(InpOfwat!R83&lt;&gt;"",InpOfwat!R83,InpCompany!R83)</f>
        <v>0.19</v>
      </c>
      <c r="S83" s="283">
        <f>IF(InpOfwat!S83&lt;&gt;"",InpOfwat!S83,InpCompany!S83)</f>
        <v>0.25</v>
      </c>
      <c r="T83" s="195"/>
    </row>
    <row r="84" spans="1:20" s="183" customFormat="1" x14ac:dyDescent="0.2">
      <c r="A84" s="184"/>
      <c r="B84" s="184"/>
      <c r="C84" s="184"/>
      <c r="D84" s="184"/>
      <c r="E84" s="184"/>
      <c r="F84" s="184"/>
      <c r="G84" s="184"/>
      <c r="H84" s="184"/>
      <c r="I84" s="184"/>
      <c r="J84" s="184"/>
      <c r="K84" s="184"/>
      <c r="L84" s="184"/>
      <c r="M84" s="184"/>
      <c r="N84" s="184"/>
      <c r="O84" s="184"/>
      <c r="P84" s="184"/>
      <c r="Q84" s="184"/>
      <c r="R84" s="184"/>
      <c r="S84" s="184"/>
      <c r="T84" s="184"/>
    </row>
    <row r="85" spans="1:20" s="183" customFormat="1" x14ac:dyDescent="0.2">
      <c r="A85" s="184"/>
      <c r="B85" s="184"/>
      <c r="C85" s="184"/>
      <c r="D85" s="184"/>
      <c r="E85" s="157" t="s">
        <v>590</v>
      </c>
      <c r="F85" s="157"/>
      <c r="G85" s="157" t="s">
        <v>109</v>
      </c>
      <c r="H85" s="157"/>
      <c r="I85" s="184"/>
      <c r="J85" s="279">
        <f>IF(InpOfwat!J85&lt;&gt;"",InpOfwat!J85,InpCompany!J85)</f>
        <v>100.3</v>
      </c>
      <c r="K85" s="279">
        <f>IF(InpOfwat!K85&lt;&gt;"",InpOfwat!K85,InpCompany!K85)</f>
        <v>101.8</v>
      </c>
      <c r="L85" s="279">
        <f>IF(InpOfwat!L85&lt;&gt;"",InpOfwat!L85,InpCompany!L85)</f>
        <v>104.7</v>
      </c>
      <c r="M85" s="279">
        <f>IF(InpOfwat!M85&lt;&gt;"",InpOfwat!M85,InpCompany!M85)</f>
        <v>106.9</v>
      </c>
      <c r="N85" s="279">
        <f>IF(InpOfwat!N85&lt;&gt;"",InpOfwat!N85,InpCompany!N85)</f>
        <v>108.5</v>
      </c>
      <c r="O85" s="279">
        <f>IF(InpOfwat!O85&lt;&gt;"",InpOfwat!O85,InpCompany!O85)</f>
        <v>109.1</v>
      </c>
      <c r="P85" s="279">
        <f>IF(InpOfwat!P85&lt;&gt;"",InpOfwat!P85,InpCompany!P85)</f>
        <v>114.1</v>
      </c>
      <c r="Q85" s="279">
        <f>IF(InpOfwat!Q85&lt;&gt;"",InpOfwat!Q85,InpCompany!Q85)</f>
        <v>124.8</v>
      </c>
      <c r="R85" s="279">
        <f>IF(InpOfwat!R85&lt;&gt;"",InpOfwat!R85,InpCompany!R85)</f>
        <v>130</v>
      </c>
      <c r="S85" s="279">
        <f>IF(InpOfwat!S85&lt;&gt;"",InpOfwat!S85,InpCompany!S85)</f>
        <v>133.25</v>
      </c>
      <c r="T85" s="156"/>
    </row>
    <row r="86" spans="1:20" s="183" customFormat="1" x14ac:dyDescent="0.2">
      <c r="A86" s="184"/>
      <c r="B86" s="184"/>
      <c r="C86" s="184"/>
      <c r="D86" s="184"/>
      <c r="E86" s="157"/>
      <c r="F86" s="157"/>
      <c r="G86" s="157"/>
      <c r="H86" s="157"/>
      <c r="I86" s="184"/>
      <c r="J86" s="157"/>
      <c r="K86" s="157"/>
      <c r="L86" s="157"/>
      <c r="M86" s="157"/>
      <c r="N86" s="157"/>
      <c r="O86" s="157"/>
      <c r="P86" s="157"/>
      <c r="Q86" s="157"/>
      <c r="R86" s="157"/>
      <c r="S86" s="157"/>
      <c r="T86" s="184"/>
    </row>
    <row r="87" spans="1:20" s="183" customFormat="1" x14ac:dyDescent="0.2">
      <c r="A87" s="184"/>
      <c r="B87" s="184"/>
      <c r="C87" s="184"/>
      <c r="D87" s="189" t="s">
        <v>556</v>
      </c>
      <c r="E87" s="157"/>
      <c r="F87" s="157"/>
      <c r="G87" s="157"/>
      <c r="H87" s="157"/>
      <c r="I87" s="184"/>
      <c r="J87" s="157"/>
      <c r="K87" s="157"/>
      <c r="L87" s="157"/>
      <c r="M87" s="157"/>
      <c r="N87" s="157"/>
      <c r="O87" s="157"/>
      <c r="P87" s="157"/>
      <c r="Q87" s="157"/>
      <c r="R87" s="157"/>
      <c r="S87" s="157"/>
      <c r="T87" s="184"/>
    </row>
    <row r="88" spans="1:20" s="183" customFormat="1" x14ac:dyDescent="0.2">
      <c r="A88" s="184"/>
      <c r="B88" s="184"/>
      <c r="C88" s="184"/>
      <c r="D88" s="184"/>
      <c r="E88" s="157" t="s">
        <v>557</v>
      </c>
      <c r="F88" s="280">
        <f>IF(InpOfwat!F88&lt;&gt;"",InpOfwat!F88,InpCompany!F88)</f>
        <v>103.2</v>
      </c>
      <c r="G88" s="112" t="s">
        <v>109</v>
      </c>
      <c r="H88" s="157"/>
      <c r="I88" s="184"/>
      <c r="J88" s="157"/>
      <c r="K88" s="157"/>
      <c r="L88" s="157"/>
      <c r="M88" s="157"/>
      <c r="N88" s="157"/>
      <c r="O88" s="157"/>
      <c r="P88" s="157"/>
      <c r="Q88" s="157"/>
      <c r="R88" s="157"/>
      <c r="S88" s="157"/>
      <c r="T88" s="184"/>
    </row>
    <row r="89" spans="1:20" s="183" customFormat="1" x14ac:dyDescent="0.2">
      <c r="A89" s="184"/>
      <c r="B89" s="184"/>
      <c r="C89" s="184"/>
      <c r="D89" s="184"/>
      <c r="E89" s="157" t="s">
        <v>558</v>
      </c>
      <c r="F89" s="280">
        <f>IF(InpOfwat!F89&lt;&gt;"",InpOfwat!F89,InpCompany!F89)</f>
        <v>103.5</v>
      </c>
      <c r="G89" s="112" t="s">
        <v>109</v>
      </c>
      <c r="H89" s="157"/>
      <c r="I89" s="184"/>
      <c r="J89" s="157"/>
      <c r="K89" s="157"/>
      <c r="L89" s="157"/>
      <c r="M89" s="157"/>
      <c r="N89" s="157"/>
      <c r="O89" s="157"/>
      <c r="P89" s="157"/>
      <c r="Q89" s="157"/>
      <c r="R89" s="157"/>
      <c r="S89" s="157"/>
      <c r="T89" s="184"/>
    </row>
    <row r="90" spans="1:20" s="183" customFormat="1" x14ac:dyDescent="0.2">
      <c r="A90" s="184"/>
      <c r="B90" s="184"/>
      <c r="C90" s="184"/>
      <c r="D90" s="184"/>
      <c r="E90" s="157" t="s">
        <v>559</v>
      </c>
      <c r="F90" s="280">
        <f>IF(InpOfwat!F90&lt;&gt;"",InpOfwat!F90,InpCompany!F90)</f>
        <v>103.5</v>
      </c>
      <c r="G90" s="112" t="s">
        <v>109</v>
      </c>
      <c r="H90" s="157"/>
      <c r="I90" s="184"/>
      <c r="J90" s="157"/>
      <c r="K90" s="157"/>
      <c r="L90" s="157"/>
      <c r="M90" s="157"/>
      <c r="N90" s="157"/>
      <c r="O90" s="157"/>
      <c r="P90" s="157"/>
      <c r="Q90" s="157"/>
      <c r="R90" s="157"/>
      <c r="S90" s="157"/>
      <c r="T90" s="184"/>
    </row>
    <row r="91" spans="1:20" s="183" customFormat="1" x14ac:dyDescent="0.2">
      <c r="A91" s="184"/>
      <c r="B91" s="184"/>
      <c r="C91" s="184"/>
      <c r="D91" s="184"/>
      <c r="E91" s="157" t="s">
        <v>560</v>
      </c>
      <c r="F91" s="280">
        <f>IF(InpOfwat!F91&lt;&gt;"",InpOfwat!F91,InpCompany!F91)</f>
        <v>103.5</v>
      </c>
      <c r="G91" s="112" t="s">
        <v>109</v>
      </c>
      <c r="H91" s="157"/>
      <c r="I91" s="184"/>
      <c r="J91" s="157"/>
      <c r="K91" s="157"/>
      <c r="L91" s="157"/>
      <c r="M91" s="157"/>
      <c r="N91" s="157"/>
      <c r="O91" s="157"/>
      <c r="P91" s="157"/>
      <c r="Q91" s="157"/>
      <c r="R91" s="157"/>
      <c r="S91" s="157"/>
      <c r="T91" s="184"/>
    </row>
    <row r="92" spans="1:20" s="183" customFormat="1" x14ac:dyDescent="0.2">
      <c r="A92" s="184"/>
      <c r="B92" s="184"/>
      <c r="C92" s="184"/>
      <c r="D92" s="184"/>
      <c r="E92" s="157" t="s">
        <v>561</v>
      </c>
      <c r="F92" s="280">
        <f>IF(InpOfwat!F92&lt;&gt;"",InpOfwat!F92,InpCompany!F92)</f>
        <v>104</v>
      </c>
      <c r="G92" s="112" t="s">
        <v>109</v>
      </c>
      <c r="H92" s="157"/>
      <c r="I92" s="184"/>
      <c r="J92" s="157"/>
      <c r="K92" s="157"/>
      <c r="L92" s="157"/>
      <c r="M92" s="157"/>
      <c r="N92" s="157"/>
      <c r="O92" s="157"/>
      <c r="P92" s="157"/>
      <c r="Q92" s="157"/>
      <c r="R92" s="157"/>
      <c r="S92" s="157"/>
      <c r="T92" s="184"/>
    </row>
    <row r="93" spans="1:20" s="183" customFormat="1" x14ac:dyDescent="0.2">
      <c r="A93" s="184"/>
      <c r="B93" s="184"/>
      <c r="C93" s="184"/>
      <c r="D93" s="184"/>
      <c r="E93" s="157" t="s">
        <v>562</v>
      </c>
      <c r="F93" s="280">
        <f>IF(InpOfwat!F93&lt;&gt;"",InpOfwat!F93,InpCompany!F93)</f>
        <v>104.3</v>
      </c>
      <c r="G93" s="112" t="s">
        <v>109</v>
      </c>
      <c r="H93" s="157"/>
      <c r="I93" s="184"/>
      <c r="J93" s="157"/>
      <c r="K93" s="157"/>
      <c r="L93" s="157"/>
      <c r="M93" s="157"/>
      <c r="N93" s="157"/>
      <c r="O93" s="157"/>
      <c r="P93" s="157"/>
      <c r="Q93" s="157"/>
      <c r="R93" s="157"/>
      <c r="S93" s="157"/>
      <c r="T93" s="184"/>
    </row>
    <row r="94" spans="1:20" s="183" customFormat="1" x14ac:dyDescent="0.2">
      <c r="A94" s="184"/>
      <c r="B94" s="184"/>
      <c r="C94" s="184"/>
      <c r="D94" s="184"/>
      <c r="E94" s="157" t="s">
        <v>563</v>
      </c>
      <c r="F94" s="280">
        <f>IF(InpOfwat!F94&lt;&gt;"",InpOfwat!F94,InpCompany!F94)</f>
        <v>104.4</v>
      </c>
      <c r="G94" s="112" t="s">
        <v>109</v>
      </c>
      <c r="H94" s="157"/>
      <c r="I94" s="184"/>
      <c r="J94" s="157"/>
      <c r="K94" s="157"/>
      <c r="L94" s="157"/>
      <c r="M94" s="157"/>
      <c r="N94" s="157"/>
      <c r="O94" s="157"/>
      <c r="P94" s="157"/>
      <c r="Q94" s="157"/>
      <c r="R94" s="157"/>
      <c r="S94" s="157"/>
      <c r="T94" s="184"/>
    </row>
    <row r="95" spans="1:20" s="183" customFormat="1" x14ac:dyDescent="0.2">
      <c r="A95" s="184"/>
      <c r="B95" s="184"/>
      <c r="C95" s="184"/>
      <c r="D95" s="184"/>
      <c r="E95" s="157" t="s">
        <v>564</v>
      </c>
      <c r="F95" s="280">
        <f>IF(InpOfwat!F95&lt;&gt;"",InpOfwat!F95,InpCompany!F95)</f>
        <v>104.7</v>
      </c>
      <c r="G95" s="112" t="s">
        <v>109</v>
      </c>
      <c r="H95" s="157"/>
      <c r="I95" s="184"/>
      <c r="J95" s="157"/>
      <c r="K95" s="157"/>
      <c r="L95" s="157"/>
      <c r="M95" s="157"/>
      <c r="N95" s="157"/>
      <c r="O95" s="157"/>
      <c r="P95" s="157"/>
      <c r="Q95" s="157"/>
      <c r="R95" s="157"/>
      <c r="S95" s="157"/>
      <c r="T95" s="184"/>
    </row>
    <row r="96" spans="1:20" s="183" customFormat="1" x14ac:dyDescent="0.2">
      <c r="A96" s="184"/>
      <c r="B96" s="184"/>
      <c r="C96" s="184"/>
      <c r="D96" s="184"/>
      <c r="E96" s="157" t="s">
        <v>565</v>
      </c>
      <c r="F96" s="280">
        <f>IF(InpOfwat!F96&lt;&gt;"",InpOfwat!F96,InpCompany!F96)</f>
        <v>105</v>
      </c>
      <c r="G96" s="112" t="s">
        <v>109</v>
      </c>
      <c r="H96" s="157"/>
      <c r="I96" s="184"/>
      <c r="J96" s="157"/>
      <c r="K96" s="157"/>
      <c r="L96" s="157"/>
      <c r="M96" s="157"/>
      <c r="N96" s="157"/>
      <c r="O96" s="157"/>
      <c r="P96" s="157"/>
      <c r="Q96" s="157"/>
      <c r="R96" s="157"/>
      <c r="S96" s="157"/>
      <c r="T96" s="184"/>
    </row>
    <row r="97" spans="1:20" s="183" customFormat="1" x14ac:dyDescent="0.2">
      <c r="A97" s="184"/>
      <c r="B97" s="184"/>
      <c r="C97" s="184"/>
      <c r="D97" s="184"/>
      <c r="E97" s="157" t="s">
        <v>566</v>
      </c>
      <c r="F97" s="280">
        <f>IF(InpOfwat!F97&lt;&gt;"",InpOfwat!F97,InpCompany!F97)</f>
        <v>104.5</v>
      </c>
      <c r="G97" s="112" t="s">
        <v>109</v>
      </c>
      <c r="H97" s="157"/>
      <c r="I97" s="184"/>
      <c r="J97" s="157"/>
      <c r="K97" s="157"/>
      <c r="L97" s="157"/>
      <c r="M97" s="157"/>
      <c r="N97" s="157"/>
      <c r="O97" s="157"/>
      <c r="P97" s="157"/>
      <c r="Q97" s="157"/>
      <c r="R97" s="157"/>
      <c r="S97" s="157"/>
      <c r="T97" s="184"/>
    </row>
    <row r="98" spans="1:20" s="183" customFormat="1" x14ac:dyDescent="0.2">
      <c r="A98" s="184"/>
      <c r="B98" s="184"/>
      <c r="C98" s="184"/>
      <c r="D98" s="184"/>
      <c r="E98" s="157" t="s">
        <v>567</v>
      </c>
      <c r="F98" s="280">
        <f>IF(InpOfwat!F98&lt;&gt;"",InpOfwat!F98,InpCompany!F98)</f>
        <v>104.9</v>
      </c>
      <c r="G98" s="112" t="s">
        <v>109</v>
      </c>
      <c r="H98" s="157"/>
      <c r="I98" s="184"/>
      <c r="J98" s="157"/>
      <c r="K98" s="157"/>
      <c r="L98" s="157"/>
      <c r="M98" s="157"/>
      <c r="N98" s="157"/>
      <c r="O98" s="157"/>
      <c r="P98" s="157"/>
      <c r="Q98" s="157"/>
      <c r="R98" s="157"/>
      <c r="S98" s="157"/>
      <c r="T98" s="184"/>
    </row>
    <row r="99" spans="1:20" s="183" customFormat="1" x14ac:dyDescent="0.2">
      <c r="A99" s="184"/>
      <c r="B99" s="184"/>
      <c r="C99" s="184"/>
      <c r="D99" s="184"/>
      <c r="E99" s="157" t="s">
        <v>568</v>
      </c>
      <c r="F99" s="280">
        <f>IF(InpOfwat!F99&lt;&gt;"",InpOfwat!F99,InpCompany!F99)</f>
        <v>105.1</v>
      </c>
      <c r="G99" s="112" t="s">
        <v>109</v>
      </c>
      <c r="H99" s="157"/>
      <c r="I99" s="184"/>
      <c r="J99" s="157"/>
      <c r="K99" s="157"/>
      <c r="L99" s="157"/>
      <c r="M99" s="157"/>
      <c r="N99" s="157"/>
      <c r="O99" s="157"/>
      <c r="P99" s="157"/>
      <c r="Q99" s="157"/>
      <c r="R99" s="157"/>
      <c r="S99" s="157"/>
      <c r="T99" s="184"/>
    </row>
    <row r="100" spans="1:20" s="183" customFormat="1" x14ac:dyDescent="0.2">
      <c r="A100" s="184"/>
      <c r="B100" s="184"/>
      <c r="C100" s="184"/>
      <c r="D100" s="184"/>
      <c r="E100" s="157" t="s">
        <v>569</v>
      </c>
      <c r="F100" s="391">
        <f>AVERAGE(F88:F99)</f>
        <v>104.21666666666665</v>
      </c>
      <c r="G100" s="112" t="s">
        <v>109</v>
      </c>
      <c r="H100" s="157"/>
      <c r="I100" s="184"/>
      <c r="J100" s="157"/>
      <c r="K100" s="157"/>
      <c r="L100" s="157"/>
      <c r="M100" s="157"/>
      <c r="N100" s="157"/>
      <c r="O100" s="157"/>
      <c r="P100" s="157"/>
      <c r="Q100" s="157"/>
      <c r="R100" s="157"/>
      <c r="S100" s="157"/>
      <c r="T100" s="184"/>
    </row>
    <row r="101" spans="1:20" s="183" customFormat="1" x14ac:dyDescent="0.2">
      <c r="A101" s="184"/>
      <c r="B101" s="184"/>
      <c r="C101" s="184"/>
      <c r="D101" s="184"/>
      <c r="E101" s="157"/>
      <c r="F101" s="157"/>
      <c r="G101" s="157"/>
      <c r="H101" s="157"/>
      <c r="I101" s="184"/>
      <c r="J101" s="157"/>
      <c r="K101" s="157"/>
      <c r="L101" s="157"/>
      <c r="M101" s="157"/>
      <c r="N101" s="157"/>
      <c r="O101" s="157"/>
      <c r="P101" s="157"/>
      <c r="Q101" s="157"/>
      <c r="R101" s="157"/>
      <c r="S101" s="157"/>
      <c r="T101" s="184"/>
    </row>
    <row r="102" spans="1:20" s="183" customFormat="1" x14ac:dyDescent="0.2">
      <c r="A102" s="184"/>
      <c r="B102" s="188" t="s">
        <v>570</v>
      </c>
      <c r="C102" s="184"/>
      <c r="D102" s="184"/>
      <c r="E102" s="157"/>
      <c r="F102" s="157"/>
      <c r="G102" s="157"/>
      <c r="H102" s="157"/>
      <c r="I102" s="184"/>
      <c r="J102" s="157"/>
      <c r="K102" s="157"/>
      <c r="L102" s="157"/>
      <c r="M102" s="157"/>
      <c r="N102" s="157"/>
      <c r="O102" s="157"/>
      <c r="P102" s="157"/>
      <c r="Q102" s="157"/>
      <c r="R102" s="157"/>
      <c r="S102" s="157"/>
      <c r="T102" s="184"/>
    </row>
    <row r="103" spans="1:20" s="183" customFormat="1" x14ac:dyDescent="0.2">
      <c r="A103" s="184"/>
      <c r="B103" s="184"/>
      <c r="C103" s="184"/>
      <c r="D103" s="184"/>
      <c r="E103" s="157"/>
      <c r="F103" s="157"/>
      <c r="G103" s="157"/>
      <c r="H103" s="157"/>
      <c r="I103" s="184"/>
      <c r="J103" s="157"/>
      <c r="K103" s="157"/>
      <c r="L103" s="157"/>
      <c r="M103" s="157"/>
      <c r="N103" s="157"/>
      <c r="O103" s="157"/>
      <c r="P103" s="157"/>
      <c r="Q103" s="157"/>
      <c r="R103" s="157"/>
      <c r="S103" s="157"/>
      <c r="T103" s="184"/>
    </row>
    <row r="104" spans="1:20" s="183" customFormat="1" x14ac:dyDescent="0.2">
      <c r="A104" s="184"/>
      <c r="B104" s="184"/>
      <c r="C104" s="184"/>
      <c r="D104" s="189" t="s">
        <v>115</v>
      </c>
      <c r="E104" s="157"/>
      <c r="F104" s="157"/>
      <c r="G104" s="157"/>
      <c r="H104" s="157"/>
      <c r="I104" s="184"/>
      <c r="J104" s="157"/>
      <c r="K104" s="157"/>
      <c r="L104" s="157"/>
      <c r="M104" s="157"/>
      <c r="N104" s="157"/>
      <c r="O104" s="157"/>
      <c r="P104" s="157"/>
      <c r="Q104" s="157"/>
      <c r="R104" s="157"/>
      <c r="S104" s="157"/>
      <c r="T104" s="184"/>
    </row>
    <row r="105" spans="1:20" s="183" customFormat="1" x14ac:dyDescent="0.2">
      <c r="A105" s="184"/>
      <c r="B105" s="184"/>
      <c r="C105" s="184"/>
      <c r="D105" s="189"/>
      <c r="E105" s="184" t="s">
        <v>415</v>
      </c>
      <c r="F105" s="184"/>
      <c r="G105" s="184" t="s">
        <v>571</v>
      </c>
      <c r="H105" s="184"/>
      <c r="I105" s="184"/>
      <c r="J105" s="156"/>
      <c r="K105" s="156"/>
      <c r="L105" s="156"/>
      <c r="M105" s="156"/>
      <c r="N105" s="284">
        <f>IF(InpOfwat!N105&lt;&gt;"",InpOfwat!N105,InpCompany!N105)</f>
        <v>18.39</v>
      </c>
      <c r="O105" s="156"/>
      <c r="P105" s="156"/>
      <c r="Q105" s="156"/>
      <c r="R105" s="156"/>
      <c r="S105" s="156"/>
      <c r="T105" s="156"/>
    </row>
    <row r="106" spans="1:20" s="89" customFormat="1" x14ac:dyDescent="0.2">
      <c r="D106" s="194"/>
      <c r="E106" s="97" t="s">
        <v>417</v>
      </c>
      <c r="F106" s="97"/>
      <c r="G106" s="97" t="s">
        <v>555</v>
      </c>
      <c r="H106" s="97"/>
      <c r="J106" s="195"/>
      <c r="K106" s="195"/>
      <c r="L106" s="195"/>
      <c r="M106" s="195"/>
      <c r="N106" s="195"/>
      <c r="O106" s="279">
        <f>IF(InpOfwat!O106&lt;&gt;"",InpOfwat!O106,InpCompany!O106)</f>
        <v>0</v>
      </c>
      <c r="P106" s="279">
        <f>IF(InpOfwat!P106&lt;&gt;"",InpOfwat!P106,InpCompany!P106)</f>
        <v>0.56999999999999995</v>
      </c>
      <c r="Q106" s="279">
        <f>IF(InpOfwat!Q106&lt;&gt;"",InpOfwat!Q106,InpCompany!Q106)</f>
        <v>10.77</v>
      </c>
      <c r="R106" s="279">
        <f>IF(InpOfwat!R106&lt;&gt;"",InpOfwat!R106,InpCompany!R106)</f>
        <v>8.2100000000000009</v>
      </c>
      <c r="S106" s="279">
        <f>IF(InpOfwat!S106&lt;&gt;"",InpOfwat!S106,InpCompany!S106)</f>
        <v>9.92</v>
      </c>
      <c r="T106" s="195"/>
    </row>
    <row r="107" spans="1:20" s="183" customFormat="1" x14ac:dyDescent="0.2">
      <c r="A107" s="184"/>
      <c r="B107" s="184"/>
      <c r="C107" s="184"/>
      <c r="D107" s="189"/>
      <c r="E107" s="157"/>
      <c r="F107" s="157"/>
      <c r="G107" s="157"/>
      <c r="H107" s="157"/>
      <c r="I107" s="184"/>
      <c r="J107" s="157"/>
      <c r="K107" s="157"/>
      <c r="L107" s="157"/>
      <c r="M107" s="157"/>
      <c r="N107" s="157"/>
      <c r="O107" s="242"/>
      <c r="P107" s="242"/>
      <c r="Q107" s="242"/>
      <c r="R107" s="242"/>
      <c r="S107" s="242"/>
      <c r="T107" s="184"/>
    </row>
    <row r="108" spans="1:20" s="183" customFormat="1" x14ac:dyDescent="0.2">
      <c r="A108" s="184"/>
      <c r="B108" s="184"/>
      <c r="C108" s="184"/>
      <c r="D108" s="189" t="s">
        <v>118</v>
      </c>
      <c r="E108" s="184"/>
      <c r="F108" s="184"/>
      <c r="G108" s="184"/>
      <c r="H108" s="184"/>
      <c r="I108" s="184"/>
      <c r="J108" s="184"/>
      <c r="K108" s="184"/>
      <c r="L108" s="184"/>
      <c r="M108" s="184"/>
      <c r="N108" s="157"/>
      <c r="O108" s="242"/>
      <c r="P108" s="242"/>
      <c r="Q108" s="242"/>
      <c r="R108" s="242"/>
      <c r="S108" s="242"/>
      <c r="T108" s="184"/>
    </row>
    <row r="109" spans="1:20" s="183" customFormat="1" x14ac:dyDescent="0.2">
      <c r="A109" s="184"/>
      <c r="B109" s="184"/>
      <c r="C109" s="184"/>
      <c r="D109" s="189"/>
      <c r="E109" s="184" t="s">
        <v>419</v>
      </c>
      <c r="F109" s="184"/>
      <c r="G109" s="184" t="s">
        <v>571</v>
      </c>
      <c r="H109" s="184"/>
      <c r="I109" s="184"/>
      <c r="J109" s="156"/>
      <c r="K109" s="156"/>
      <c r="L109" s="156"/>
      <c r="M109" s="156"/>
      <c r="N109" s="284">
        <f>IF(InpOfwat!N109&lt;&gt;"",InpOfwat!N109,InpCompany!N109)</f>
        <v>87.662000000000006</v>
      </c>
      <c r="O109" s="243"/>
      <c r="P109" s="243"/>
      <c r="Q109" s="243"/>
      <c r="R109" s="243"/>
      <c r="S109" s="243"/>
      <c r="T109" s="156"/>
    </row>
    <row r="110" spans="1:20" s="89" customFormat="1" x14ac:dyDescent="0.2">
      <c r="D110" s="194"/>
      <c r="E110" s="97" t="s">
        <v>421</v>
      </c>
      <c r="F110" s="97"/>
      <c r="G110" s="97" t="s">
        <v>555</v>
      </c>
      <c r="H110" s="97"/>
      <c r="J110" s="195"/>
      <c r="K110" s="195"/>
      <c r="L110" s="195"/>
      <c r="M110" s="195"/>
      <c r="N110" s="195"/>
      <c r="O110" s="279">
        <f>IF(InpOfwat!O110&lt;&gt;"",InpOfwat!O110,InpCompany!O110)</f>
        <v>0</v>
      </c>
      <c r="P110" s="279">
        <f>IF(InpOfwat!P110&lt;&gt;"",InpOfwat!P110,InpCompany!P110)</f>
        <v>2.2400000000000002</v>
      </c>
      <c r="Q110" s="279">
        <f>IF(InpOfwat!Q110&lt;&gt;"",InpOfwat!Q110,InpCompany!Q110)</f>
        <v>1.31</v>
      </c>
      <c r="R110" s="279">
        <f>IF(InpOfwat!R110&lt;&gt;"",InpOfwat!R110,InpCompany!R110)</f>
        <v>6.01</v>
      </c>
      <c r="S110" s="279">
        <f>IF(InpOfwat!S110&lt;&gt;"",InpOfwat!S110,InpCompany!S110)</f>
        <v>-1.01</v>
      </c>
      <c r="T110" s="195"/>
    </row>
    <row r="111" spans="1:20" s="183" customFormat="1" x14ac:dyDescent="0.2">
      <c r="A111" s="184"/>
      <c r="B111" s="184"/>
      <c r="C111" s="184"/>
      <c r="D111" s="189"/>
      <c r="E111" s="184"/>
      <c r="F111" s="184"/>
      <c r="G111" s="184"/>
      <c r="H111" s="184"/>
      <c r="I111" s="184"/>
      <c r="J111" s="184"/>
      <c r="K111" s="184"/>
      <c r="L111" s="184"/>
      <c r="M111" s="184"/>
      <c r="N111" s="157"/>
      <c r="O111" s="242"/>
      <c r="P111" s="242"/>
      <c r="Q111" s="242"/>
      <c r="R111" s="242"/>
      <c r="S111" s="242"/>
      <c r="T111" s="184"/>
    </row>
    <row r="112" spans="1:20" s="183" customFormat="1" x14ac:dyDescent="0.2">
      <c r="A112" s="184"/>
      <c r="B112" s="184"/>
      <c r="C112" s="184"/>
      <c r="D112" s="189" t="s">
        <v>120</v>
      </c>
      <c r="E112" s="184"/>
      <c r="F112" s="184"/>
      <c r="G112" s="184"/>
      <c r="H112" s="184"/>
      <c r="I112" s="184"/>
      <c r="J112" s="184"/>
      <c r="K112" s="184"/>
      <c r="L112" s="184"/>
      <c r="M112" s="184"/>
      <c r="N112" s="157"/>
      <c r="O112" s="242"/>
      <c r="P112" s="242"/>
      <c r="Q112" s="242"/>
      <c r="R112" s="242"/>
      <c r="S112" s="242"/>
      <c r="T112" s="184"/>
    </row>
    <row r="113" spans="1:20" s="183" customFormat="1" x14ac:dyDescent="0.2">
      <c r="A113" s="184"/>
      <c r="B113" s="184"/>
      <c r="C113" s="184"/>
      <c r="D113" s="189"/>
      <c r="E113" s="184" t="s">
        <v>423</v>
      </c>
      <c r="F113" s="184"/>
      <c r="G113" s="184" t="s">
        <v>571</v>
      </c>
      <c r="H113" s="184"/>
      <c r="I113" s="184"/>
      <c r="J113" s="156"/>
      <c r="K113" s="156"/>
      <c r="L113" s="156"/>
      <c r="M113" s="156"/>
      <c r="N113" s="284">
        <f>IF(InpOfwat!N113&lt;&gt;"",InpOfwat!N113,InpCompany!N113)</f>
        <v>0</v>
      </c>
      <c r="O113" s="243"/>
      <c r="P113" s="243"/>
      <c r="Q113" s="243"/>
      <c r="R113" s="243"/>
      <c r="S113" s="243"/>
      <c r="T113" s="156"/>
    </row>
    <row r="114" spans="1:20" s="89" customFormat="1" x14ac:dyDescent="0.2">
      <c r="D114" s="194"/>
      <c r="E114" s="97" t="s">
        <v>425</v>
      </c>
      <c r="F114" s="97"/>
      <c r="G114" s="97" t="s">
        <v>555</v>
      </c>
      <c r="H114" s="97"/>
      <c r="J114" s="195"/>
      <c r="K114" s="195"/>
      <c r="L114" s="195"/>
      <c r="M114" s="195"/>
      <c r="N114" s="195"/>
      <c r="O114" s="279">
        <f>IF(InpOfwat!O114&lt;&gt;"",InpOfwat!O114,InpCompany!O114)</f>
        <v>0</v>
      </c>
      <c r="P114" s="279">
        <f>IF(InpOfwat!P114&lt;&gt;"",InpOfwat!P114,InpCompany!P114)</f>
        <v>0</v>
      </c>
      <c r="Q114" s="279">
        <f>IF(InpOfwat!Q114&lt;&gt;"",InpOfwat!Q114,InpCompany!Q114)</f>
        <v>0</v>
      </c>
      <c r="R114" s="279">
        <f>IF(InpOfwat!R114&lt;&gt;"",InpOfwat!R114,InpCompany!R114)</f>
        <v>0</v>
      </c>
      <c r="S114" s="279">
        <f>IF(InpOfwat!S114&lt;&gt;"",InpOfwat!S114,InpCompany!S114)</f>
        <v>0</v>
      </c>
      <c r="T114" s="195"/>
    </row>
    <row r="115" spans="1:20" s="183" customFormat="1" x14ac:dyDescent="0.2">
      <c r="A115" s="184"/>
      <c r="B115" s="184"/>
      <c r="C115" s="184"/>
      <c r="D115" s="189"/>
      <c r="E115" s="184"/>
      <c r="F115" s="184"/>
      <c r="G115" s="184"/>
      <c r="H115" s="184"/>
      <c r="I115" s="184"/>
      <c r="J115" s="184"/>
      <c r="K115" s="184"/>
      <c r="L115" s="184"/>
      <c r="M115" s="184"/>
      <c r="N115" s="157"/>
      <c r="O115" s="242"/>
      <c r="P115" s="242"/>
      <c r="Q115" s="242"/>
      <c r="R115" s="242"/>
      <c r="S115" s="242"/>
      <c r="T115" s="184"/>
    </row>
    <row r="116" spans="1:20" s="183" customFormat="1" x14ac:dyDescent="0.2">
      <c r="A116" s="184"/>
      <c r="B116" s="184"/>
      <c r="C116" s="184"/>
      <c r="D116" s="189" t="s">
        <v>126</v>
      </c>
      <c r="E116" s="184"/>
      <c r="F116" s="184"/>
      <c r="G116" s="184"/>
      <c r="H116" s="184"/>
      <c r="I116" s="184"/>
      <c r="J116" s="184"/>
      <c r="K116" s="184"/>
      <c r="L116" s="184"/>
      <c r="M116" s="184"/>
      <c r="N116" s="157"/>
      <c r="O116" s="242"/>
      <c r="P116" s="242"/>
      <c r="Q116" s="242"/>
      <c r="R116" s="242"/>
      <c r="S116" s="242"/>
      <c r="T116" s="184"/>
    </row>
    <row r="117" spans="1:20" s="183" customFormat="1" x14ac:dyDescent="0.2">
      <c r="A117" s="184"/>
      <c r="B117" s="184"/>
      <c r="C117" s="184"/>
      <c r="D117" s="189"/>
      <c r="E117" s="157" t="s">
        <v>427</v>
      </c>
      <c r="F117" s="157"/>
      <c r="G117" s="157" t="str">
        <f>F15</f>
        <v>£m (2017-18 FYA CPIH prices)</v>
      </c>
      <c r="H117" s="157"/>
      <c r="I117" s="184"/>
      <c r="J117" s="156"/>
      <c r="K117" s="156"/>
      <c r="L117" s="156"/>
      <c r="M117" s="156"/>
      <c r="N117" s="156"/>
      <c r="O117" s="243"/>
      <c r="P117" s="284">
        <f>IF(InpOfwat!P117&lt;&gt;"",InpOfwat!P117,InpCompany!P117)</f>
        <v>0</v>
      </c>
      <c r="Q117" s="284">
        <f>IF(InpOfwat!Q117&lt;&gt;"",InpOfwat!Q117,InpCompany!Q117)</f>
        <v>0</v>
      </c>
      <c r="R117" s="284">
        <f>IF(InpOfwat!R117&lt;&gt;"",InpOfwat!R117,InpCompany!R117)</f>
        <v>0</v>
      </c>
      <c r="S117" s="284">
        <f>IF(InpOfwat!S117&lt;&gt;"",InpOfwat!S117,InpCompany!S117)</f>
        <v>0</v>
      </c>
      <c r="T117" s="156"/>
    </row>
    <row r="118" spans="1:20" s="183" customFormat="1" x14ac:dyDescent="0.2">
      <c r="A118" s="184"/>
      <c r="B118" s="184"/>
      <c r="C118" s="184"/>
      <c r="D118" s="189"/>
      <c r="E118" s="184"/>
      <c r="F118" s="184"/>
      <c r="G118" s="184"/>
      <c r="H118" s="184"/>
      <c r="I118" s="184"/>
      <c r="J118" s="184"/>
      <c r="K118" s="184"/>
      <c r="L118" s="184"/>
      <c r="M118" s="184"/>
      <c r="N118" s="157"/>
      <c r="O118" s="242"/>
      <c r="P118" s="242"/>
      <c r="Q118" s="242"/>
      <c r="R118" s="242"/>
      <c r="S118" s="242"/>
      <c r="T118" s="184"/>
    </row>
    <row r="119" spans="1:20" s="183" customFormat="1" x14ac:dyDescent="0.2">
      <c r="A119" s="184"/>
      <c r="B119" s="184"/>
      <c r="C119" s="184"/>
      <c r="D119" s="189" t="s">
        <v>122</v>
      </c>
      <c r="E119" s="184"/>
      <c r="F119" s="184"/>
      <c r="G119" s="184"/>
      <c r="H119" s="184"/>
      <c r="I119" s="184"/>
      <c r="J119" s="184"/>
      <c r="K119" s="184"/>
      <c r="L119" s="184"/>
      <c r="M119" s="184"/>
      <c r="N119" s="157"/>
      <c r="O119" s="242"/>
      <c r="P119" s="242"/>
      <c r="Q119" s="242"/>
      <c r="R119" s="242"/>
      <c r="S119" s="242"/>
      <c r="T119" s="184"/>
    </row>
    <row r="120" spans="1:20" s="183" customFormat="1" x14ac:dyDescent="0.2">
      <c r="A120" s="184"/>
      <c r="B120" s="184"/>
      <c r="C120" s="184"/>
      <c r="D120" s="189"/>
      <c r="E120" s="157" t="s">
        <v>429</v>
      </c>
      <c r="F120" s="157"/>
      <c r="G120" s="157" t="s">
        <v>571</v>
      </c>
      <c r="H120" s="157"/>
      <c r="I120" s="184"/>
      <c r="J120" s="156"/>
      <c r="K120" s="156"/>
      <c r="L120" s="156"/>
      <c r="M120" s="156"/>
      <c r="N120" s="156"/>
      <c r="O120" s="243"/>
      <c r="P120" s="284">
        <f>IF(InpOfwat!P120&lt;&gt;"",InpOfwat!P120,InpCompany!P120)</f>
        <v>11.122</v>
      </c>
      <c r="Q120" s="284">
        <f>IF(InpOfwat!Q120&lt;&gt;"",InpOfwat!Q120,InpCompany!Q120)</f>
        <v>11.618</v>
      </c>
      <c r="R120" s="284">
        <f>IF(InpOfwat!R120&lt;&gt;"",InpOfwat!R120,InpCompany!R120)</f>
        <v>12.156000000000001</v>
      </c>
      <c r="S120" s="284">
        <f>IF(InpOfwat!S120&lt;&gt;"",InpOfwat!S120,InpCompany!S120)</f>
        <v>12.151</v>
      </c>
      <c r="T120" s="156"/>
    </row>
    <row r="121" spans="1:20" s="183" customFormat="1" x14ac:dyDescent="0.2">
      <c r="A121" s="184"/>
      <c r="B121" s="184"/>
      <c r="C121" s="184"/>
      <c r="D121" s="189"/>
      <c r="E121" s="184"/>
      <c r="F121" s="184"/>
      <c r="G121" s="184"/>
      <c r="H121" s="184"/>
      <c r="I121" s="184"/>
      <c r="J121" s="184"/>
      <c r="K121" s="184"/>
      <c r="L121" s="184"/>
      <c r="M121" s="184"/>
      <c r="N121" s="184"/>
      <c r="O121" s="184"/>
      <c r="P121" s="184"/>
      <c r="Q121" s="184"/>
      <c r="R121" s="184"/>
      <c r="S121" s="184"/>
      <c r="T121" s="184"/>
    </row>
    <row r="122" spans="1:20" s="183" customFormat="1" x14ac:dyDescent="0.2">
      <c r="A122" s="184"/>
      <c r="B122" s="184"/>
      <c r="C122" s="184"/>
      <c r="D122" s="158" t="s">
        <v>124</v>
      </c>
      <c r="E122" s="184"/>
      <c r="F122" s="184"/>
      <c r="G122" s="184"/>
      <c r="H122" s="184"/>
      <c r="I122" s="184"/>
      <c r="J122" s="184"/>
      <c r="K122" s="184"/>
      <c r="L122" s="184"/>
      <c r="M122" s="184"/>
      <c r="N122" s="184"/>
      <c r="O122" s="184"/>
      <c r="P122" s="184"/>
      <c r="Q122" s="184"/>
      <c r="R122" s="184"/>
      <c r="S122" s="184"/>
      <c r="T122" s="184"/>
    </row>
    <row r="123" spans="1:20" s="183" customFormat="1" x14ac:dyDescent="0.2">
      <c r="A123" s="184"/>
      <c r="B123" s="184"/>
      <c r="C123" s="184"/>
      <c r="D123" s="189"/>
      <c r="E123" s="184" t="s">
        <v>431</v>
      </c>
      <c r="F123" s="184"/>
      <c r="G123" s="184" t="s">
        <v>572</v>
      </c>
      <c r="H123" s="184"/>
      <c r="I123" s="184"/>
      <c r="J123" s="156"/>
      <c r="K123" s="156"/>
      <c r="L123" s="156"/>
      <c r="M123" s="156"/>
      <c r="N123" s="156"/>
      <c r="O123" s="156"/>
      <c r="P123" s="156">
        <f>IF(InpOfwat!P123&lt;&gt;"",InpOfwat!P123,InpCompany!P123)</f>
        <v>0</v>
      </c>
      <c r="Q123" s="411">
        <f>IF(InpOfwat!Q123&lt;&gt;"",InpOfwat!Q123,InpCompany!Q123)</f>
        <v>0</v>
      </c>
      <c r="R123" s="277">
        <f>IF(InpOfwat!R123&lt;&gt;"",InpOfwat!R123,InpCompany!R123)</f>
        <v>0</v>
      </c>
      <c r="S123" s="277">
        <f>IF(InpOfwat!S123&lt;&gt;"",InpOfwat!S123,InpCompany!S123)</f>
        <v>0</v>
      </c>
      <c r="T123" s="156"/>
    </row>
    <row r="124" spans="1:20" s="183" customFormat="1" x14ac:dyDescent="0.2">
      <c r="A124" s="184"/>
      <c r="B124" s="184"/>
      <c r="C124" s="184"/>
      <c r="D124" s="189"/>
      <c r="E124" s="184" t="s">
        <v>433</v>
      </c>
      <c r="F124" s="157"/>
      <c r="G124" s="184" t="s">
        <v>572</v>
      </c>
      <c r="H124" s="157"/>
      <c r="I124" s="184"/>
      <c r="J124" s="156"/>
      <c r="K124" s="156"/>
      <c r="L124" s="156"/>
      <c r="M124" s="156"/>
      <c r="N124" s="156"/>
      <c r="O124" s="156"/>
      <c r="P124" s="156">
        <f>IF(InpOfwat!P124&lt;&gt;"",InpOfwat!P124,InpCompany!P124)</f>
        <v>0</v>
      </c>
      <c r="Q124" s="277">
        <f>IF(InpOfwat!Q124&lt;&gt;"",InpOfwat!Q124,InpCompany!Q124)</f>
        <v>0</v>
      </c>
      <c r="R124" s="277">
        <f>IF(InpOfwat!R124&lt;&gt;"",InpOfwat!R124,InpCompany!R124)</f>
        <v>0</v>
      </c>
      <c r="S124" s="277">
        <f>IF(InpOfwat!S124&lt;&gt;"",InpOfwat!S124,InpCompany!S124)</f>
        <v>0</v>
      </c>
      <c r="T124" s="156"/>
    </row>
    <row r="125" spans="1:20" s="183" customFormat="1" x14ac:dyDescent="0.2">
      <c r="A125" s="184"/>
      <c r="B125" s="184"/>
      <c r="C125" s="184"/>
      <c r="D125" s="189"/>
      <c r="E125" s="184" t="s">
        <v>435</v>
      </c>
      <c r="F125" s="157"/>
      <c r="G125" s="184" t="s">
        <v>572</v>
      </c>
      <c r="H125" s="157"/>
      <c r="I125" s="184"/>
      <c r="J125" s="156"/>
      <c r="K125" s="156"/>
      <c r="L125" s="156"/>
      <c r="M125" s="156"/>
      <c r="N125" s="156"/>
      <c r="O125" s="156"/>
      <c r="P125" s="156">
        <f>IF(InpOfwat!P125&lt;&gt;"",InpOfwat!P125,InpCompany!P125)</f>
        <v>0</v>
      </c>
      <c r="Q125" s="277">
        <f>IF(InpOfwat!Q125&lt;&gt;"",InpOfwat!Q125,InpCompany!Q125)</f>
        <v>0</v>
      </c>
      <c r="R125" s="277">
        <f>IF(InpOfwat!R125&lt;&gt;"",InpOfwat!R125,InpCompany!R125)</f>
        <v>0</v>
      </c>
      <c r="S125" s="277">
        <f>IF(InpOfwat!S125&lt;&gt;"",InpOfwat!S125,InpCompany!S125)</f>
        <v>0</v>
      </c>
      <c r="T125" s="156"/>
    </row>
    <row r="126" spans="1:20" s="183" customFormat="1" x14ac:dyDescent="0.2">
      <c r="A126" s="184"/>
      <c r="B126" s="184"/>
      <c r="C126" s="184"/>
      <c r="D126" s="189"/>
      <c r="E126" s="184" t="s">
        <v>437</v>
      </c>
      <c r="F126" s="157"/>
      <c r="G126" s="184" t="s">
        <v>572</v>
      </c>
      <c r="H126" s="157"/>
      <c r="I126" s="184"/>
      <c r="J126" s="156"/>
      <c r="K126" s="156"/>
      <c r="L126" s="156"/>
      <c r="M126" s="156"/>
      <c r="N126" s="156"/>
      <c r="O126" s="156"/>
      <c r="P126" s="156">
        <f>IF(InpOfwat!P126&lt;&gt;"",InpOfwat!P126,InpCompany!P126)</f>
        <v>0</v>
      </c>
      <c r="Q126" s="277">
        <f>IF(InpOfwat!Q126&lt;&gt;"",InpOfwat!Q126,InpCompany!Q126)</f>
        <v>0</v>
      </c>
      <c r="R126" s="277">
        <f>IF(InpOfwat!R126&lt;&gt;"",InpOfwat!R126,InpCompany!R126)</f>
        <v>0</v>
      </c>
      <c r="S126" s="277">
        <f>IF(InpOfwat!S126&lt;&gt;"",InpOfwat!S126,InpCompany!S126)</f>
        <v>0</v>
      </c>
      <c r="T126" s="156"/>
    </row>
    <row r="127" spans="1:20" s="183" customFormat="1" x14ac:dyDescent="0.2">
      <c r="A127" s="184"/>
      <c r="B127" s="184"/>
      <c r="C127" s="184"/>
      <c r="D127" s="189"/>
      <c r="E127" s="184" t="s">
        <v>439</v>
      </c>
      <c r="F127" s="157"/>
      <c r="G127" s="184" t="s">
        <v>572</v>
      </c>
      <c r="H127" s="157"/>
      <c r="I127" s="184"/>
      <c r="J127" s="156"/>
      <c r="K127" s="156"/>
      <c r="L127" s="156"/>
      <c r="M127" s="156"/>
      <c r="N127" s="156"/>
      <c r="O127" s="156"/>
      <c r="P127" s="156">
        <f>IF(InpOfwat!P127&lt;&gt;"",InpOfwat!P127,InpCompany!P127)</f>
        <v>0</v>
      </c>
      <c r="Q127" s="277">
        <f>IF(InpOfwat!Q127&lt;&gt;"",InpOfwat!Q127,InpCompany!Q127)</f>
        <v>0</v>
      </c>
      <c r="R127" s="277">
        <f>IF(InpOfwat!R127&lt;&gt;"",InpOfwat!R127,InpCompany!R127)</f>
        <v>0</v>
      </c>
      <c r="S127" s="277">
        <f>IF(InpOfwat!S127&lt;&gt;"",InpOfwat!S127,InpCompany!S127)</f>
        <v>0</v>
      </c>
      <c r="T127" s="156"/>
    </row>
    <row r="128" spans="1:20" s="183" customFormat="1" x14ac:dyDescent="0.2">
      <c r="A128" s="184"/>
      <c r="B128" s="184"/>
      <c r="C128" s="184"/>
      <c r="D128" s="189"/>
      <c r="E128" s="184" t="s">
        <v>441</v>
      </c>
      <c r="F128" s="157"/>
      <c r="G128" s="184" t="s">
        <v>572</v>
      </c>
      <c r="H128" s="157"/>
      <c r="I128" s="184"/>
      <c r="J128" s="156"/>
      <c r="K128" s="156"/>
      <c r="L128" s="156"/>
      <c r="M128" s="156"/>
      <c r="N128" s="156"/>
      <c r="O128" s="156"/>
      <c r="P128" s="156">
        <f>IF(InpOfwat!P128&lt;&gt;"",InpOfwat!P128,InpCompany!P128)</f>
        <v>0</v>
      </c>
      <c r="Q128" s="277">
        <f>IF(InpOfwat!Q128&lt;&gt;"",InpOfwat!Q128,InpCompany!Q128)</f>
        <v>0</v>
      </c>
      <c r="R128" s="277">
        <f>IF(InpOfwat!R128&lt;&gt;"",InpOfwat!R128,InpCompany!R128)</f>
        <v>0</v>
      </c>
      <c r="S128" s="277">
        <f>IF(InpOfwat!S128&lt;&gt;"",InpOfwat!S128,InpCompany!S128)</f>
        <v>0</v>
      </c>
      <c r="T128" s="156"/>
    </row>
    <row r="129" spans="1:20" s="183" customFormat="1" x14ac:dyDescent="0.2">
      <c r="A129" s="184"/>
      <c r="B129" s="184"/>
      <c r="C129" s="184"/>
      <c r="D129" s="189"/>
      <c r="E129" s="184"/>
      <c r="F129" s="157"/>
      <c r="G129" s="184"/>
      <c r="H129" s="157"/>
      <c r="I129" s="184"/>
      <c r="J129" s="157"/>
      <c r="K129" s="157"/>
      <c r="L129" s="157"/>
      <c r="M129" s="157"/>
      <c r="N129" s="157"/>
      <c r="O129" s="157"/>
      <c r="P129" s="157"/>
      <c r="Q129" s="184"/>
      <c r="R129" s="184"/>
      <c r="S129" s="184"/>
      <c r="T129" s="157"/>
    </row>
    <row r="130" spans="1:20" s="183" customFormat="1" x14ac:dyDescent="0.2">
      <c r="A130" s="184"/>
      <c r="B130" s="184"/>
      <c r="C130" s="184"/>
      <c r="D130" s="189"/>
      <c r="E130" s="184" t="s">
        <v>443</v>
      </c>
      <c r="F130" s="157"/>
      <c r="G130" s="184" t="s">
        <v>555</v>
      </c>
      <c r="H130" s="157"/>
      <c r="I130" s="184"/>
      <c r="J130" s="156"/>
      <c r="K130" s="156"/>
      <c r="L130" s="156"/>
      <c r="M130" s="156"/>
      <c r="N130" s="156"/>
      <c r="O130" s="156"/>
      <c r="P130" s="156">
        <f>IF(InpOfwat!P130&lt;&gt;"",InpOfwat!P130,InpCompany!P130)</f>
        <v>0</v>
      </c>
      <c r="Q130" s="405">
        <f>IF(InpOfwat!Q130&lt;&gt;"",InpOfwat!Q130,InpCompany!Q130)</f>
        <v>0</v>
      </c>
      <c r="R130" s="405">
        <f>IF(InpOfwat!R130&lt;&gt;"",InpOfwat!R130,InpCompany!R130)</f>
        <v>0</v>
      </c>
      <c r="S130" s="405">
        <f>IF(InpOfwat!S130&lt;&gt;"",InpOfwat!S130,InpCompany!S130)</f>
        <v>0</v>
      </c>
      <c r="T130" s="156"/>
    </row>
    <row r="131" spans="1:20" s="183" customFormat="1" x14ac:dyDescent="0.2">
      <c r="A131" s="184"/>
      <c r="B131" s="184"/>
      <c r="C131" s="184"/>
      <c r="D131" s="189"/>
      <c r="E131" s="184" t="s">
        <v>445</v>
      </c>
      <c r="F131" s="157"/>
      <c r="G131" s="184" t="s">
        <v>555</v>
      </c>
      <c r="H131" s="157"/>
      <c r="I131" s="184"/>
      <c r="J131" s="156"/>
      <c r="K131" s="156"/>
      <c r="L131" s="156"/>
      <c r="M131" s="156"/>
      <c r="N131" s="156"/>
      <c r="O131" s="156"/>
      <c r="P131" s="156">
        <f>IF(InpOfwat!P131&lt;&gt;"",InpOfwat!P131,InpCompany!P131)</f>
        <v>0</v>
      </c>
      <c r="Q131" s="405">
        <f>IF(InpOfwat!Q131&lt;&gt;"",InpOfwat!Q131,InpCompany!Q131)</f>
        <v>0</v>
      </c>
      <c r="R131" s="405">
        <f>IF(InpOfwat!R131&lt;&gt;"",InpOfwat!R131,InpCompany!R131)</f>
        <v>0</v>
      </c>
      <c r="S131" s="405">
        <f>IF(InpOfwat!S131&lt;&gt;"",InpOfwat!S131,InpCompany!S131)</f>
        <v>0</v>
      </c>
      <c r="T131" s="156"/>
    </row>
    <row r="132" spans="1:20" s="183" customFormat="1" x14ac:dyDescent="0.2">
      <c r="A132" s="184"/>
      <c r="B132" s="184"/>
      <c r="C132" s="184"/>
      <c r="D132" s="189"/>
      <c r="E132" s="184" t="s">
        <v>447</v>
      </c>
      <c r="F132" s="157"/>
      <c r="G132" s="184" t="s">
        <v>555</v>
      </c>
      <c r="H132" s="157"/>
      <c r="I132" s="184"/>
      <c r="J132" s="156"/>
      <c r="K132" s="156"/>
      <c r="L132" s="156"/>
      <c r="M132" s="156"/>
      <c r="N132" s="156"/>
      <c r="O132" s="156"/>
      <c r="P132" s="156">
        <f>IF(InpOfwat!P132&lt;&gt;"",InpOfwat!P132,InpCompany!P132)</f>
        <v>0</v>
      </c>
      <c r="Q132" s="405">
        <f>IF(InpOfwat!Q132&lt;&gt;"",InpOfwat!Q132,InpCompany!Q132)</f>
        <v>0</v>
      </c>
      <c r="R132" s="405">
        <f>IF(InpOfwat!R132&lt;&gt;"",InpOfwat!R132,InpCompany!R132)</f>
        <v>0</v>
      </c>
      <c r="S132" s="405">
        <f>IF(InpOfwat!S132&lt;&gt;"",InpOfwat!S132,InpCompany!S132)</f>
        <v>0</v>
      </c>
      <c r="T132" s="156"/>
    </row>
    <row r="133" spans="1:20" s="183" customFormat="1" x14ac:dyDescent="0.2">
      <c r="A133" s="184"/>
      <c r="B133" s="184"/>
      <c r="C133" s="184"/>
      <c r="D133" s="189"/>
      <c r="E133" s="184" t="s">
        <v>449</v>
      </c>
      <c r="F133" s="157"/>
      <c r="G133" s="184" t="s">
        <v>555</v>
      </c>
      <c r="H133" s="157"/>
      <c r="I133" s="184"/>
      <c r="J133" s="156"/>
      <c r="K133" s="156"/>
      <c r="L133" s="156"/>
      <c r="M133" s="156"/>
      <c r="N133" s="156"/>
      <c r="O133" s="156"/>
      <c r="P133" s="156">
        <f>IF(InpOfwat!P133&lt;&gt;"",InpOfwat!P133,InpCompany!P133)</f>
        <v>0</v>
      </c>
      <c r="Q133" s="405">
        <f>IF(InpOfwat!Q133&lt;&gt;"",InpOfwat!Q133,InpCompany!Q133)</f>
        <v>0</v>
      </c>
      <c r="R133" s="405">
        <f>IF(InpOfwat!R133&lt;&gt;"",InpOfwat!R133,InpCompany!R133)</f>
        <v>0</v>
      </c>
      <c r="S133" s="405">
        <f>IF(InpOfwat!S133&lt;&gt;"",InpOfwat!S133,InpCompany!S133)</f>
        <v>0</v>
      </c>
      <c r="T133" s="156"/>
    </row>
    <row r="134" spans="1:20" s="183" customFormat="1" x14ac:dyDescent="0.2">
      <c r="A134" s="184"/>
      <c r="B134" s="184"/>
      <c r="C134" s="184"/>
      <c r="D134" s="189"/>
      <c r="E134" s="184" t="s">
        <v>451</v>
      </c>
      <c r="F134" s="157"/>
      <c r="G134" s="184" t="s">
        <v>555</v>
      </c>
      <c r="H134" s="157"/>
      <c r="I134" s="184"/>
      <c r="J134" s="156"/>
      <c r="K134" s="156"/>
      <c r="L134" s="156"/>
      <c r="M134" s="156"/>
      <c r="N134" s="156"/>
      <c r="O134" s="156"/>
      <c r="P134" s="156">
        <f>IF(InpOfwat!P134&lt;&gt;"",InpOfwat!P134,InpCompany!P134)</f>
        <v>0</v>
      </c>
      <c r="Q134" s="405">
        <f>IF(InpOfwat!Q134&lt;&gt;"",InpOfwat!Q134,InpCompany!Q134)</f>
        <v>0</v>
      </c>
      <c r="R134" s="405">
        <f>IF(InpOfwat!R134&lt;&gt;"",InpOfwat!R134,InpCompany!R134)</f>
        <v>0</v>
      </c>
      <c r="S134" s="405">
        <f>IF(InpOfwat!S134&lt;&gt;"",InpOfwat!S134,InpCompany!S134)</f>
        <v>0</v>
      </c>
      <c r="T134" s="156"/>
    </row>
    <row r="135" spans="1:20" s="183" customFormat="1" x14ac:dyDescent="0.2">
      <c r="A135" s="184"/>
      <c r="B135" s="184"/>
      <c r="C135" s="184"/>
      <c r="D135" s="189"/>
      <c r="E135" s="184" t="s">
        <v>453</v>
      </c>
      <c r="F135" s="157"/>
      <c r="G135" s="184" t="s">
        <v>555</v>
      </c>
      <c r="H135" s="157"/>
      <c r="I135" s="184"/>
      <c r="J135" s="156"/>
      <c r="K135" s="156"/>
      <c r="L135" s="156"/>
      <c r="M135" s="156"/>
      <c r="N135" s="156"/>
      <c r="O135" s="156"/>
      <c r="P135" s="156">
        <f>IF(InpOfwat!P135&lt;&gt;"",InpOfwat!P135,InpCompany!P135)</f>
        <v>0</v>
      </c>
      <c r="Q135" s="405">
        <f>IF(InpOfwat!Q135&lt;&gt;"",InpOfwat!Q135,InpCompany!Q135)</f>
        <v>0</v>
      </c>
      <c r="R135" s="405">
        <f>IF(InpOfwat!R135&lt;&gt;"",InpOfwat!R135,InpCompany!R135)</f>
        <v>0</v>
      </c>
      <c r="S135" s="405">
        <f>IF(InpOfwat!S135&lt;&gt;"",InpOfwat!S135,InpCompany!S135)</f>
        <v>0</v>
      </c>
      <c r="T135" s="156"/>
    </row>
    <row r="136" spans="1:20" s="183" customFormat="1" x14ac:dyDescent="0.2">
      <c r="A136" s="184"/>
      <c r="B136" s="184"/>
      <c r="C136" s="184"/>
      <c r="D136" s="189"/>
      <c r="E136" s="184"/>
      <c r="F136" s="157"/>
      <c r="G136" s="157"/>
      <c r="H136" s="157"/>
      <c r="I136" s="184"/>
      <c r="J136" s="157"/>
      <c r="K136" s="157"/>
      <c r="L136" s="157"/>
      <c r="M136" s="157"/>
      <c r="N136" s="157"/>
      <c r="O136" s="157"/>
      <c r="P136" s="157"/>
      <c r="Q136" s="184"/>
      <c r="R136" s="184"/>
      <c r="S136" s="184"/>
      <c r="T136" s="157"/>
    </row>
    <row r="137" spans="1:20" s="89" customFormat="1" x14ac:dyDescent="0.2">
      <c r="D137" s="194"/>
      <c r="E137" s="89" t="s">
        <v>455</v>
      </c>
      <c r="F137" s="97"/>
      <c r="G137" s="97" t="s">
        <v>554</v>
      </c>
      <c r="H137" s="97"/>
      <c r="J137" s="195"/>
      <c r="K137" s="195"/>
      <c r="L137" s="195"/>
      <c r="M137" s="195"/>
      <c r="N137" s="195"/>
      <c r="O137" s="195"/>
      <c r="P137" s="195">
        <f>IF(InpOfwat!P137&lt;&gt;"",InpOfwat!P137,InpCompany!P137)</f>
        <v>0</v>
      </c>
      <c r="Q137" s="285">
        <f>IF(InpOfwat!Q137&lt;&gt;"",InpOfwat!Q137,InpCompany!Q137)</f>
        <v>0</v>
      </c>
      <c r="R137" s="285">
        <f>IF(InpOfwat!R137&lt;&gt;"",InpOfwat!R137,InpCompany!R137)</f>
        <v>0</v>
      </c>
      <c r="S137" s="285">
        <f>IF(InpOfwat!S137&lt;&gt;"",InpOfwat!S137,InpCompany!S137)</f>
        <v>0</v>
      </c>
      <c r="T137" s="195"/>
    </row>
    <row r="138" spans="1:20" s="89" customFormat="1" x14ac:dyDescent="0.2">
      <c r="D138" s="194"/>
      <c r="E138" s="89" t="s">
        <v>457</v>
      </c>
      <c r="F138" s="97"/>
      <c r="G138" s="97" t="s">
        <v>554</v>
      </c>
      <c r="H138" s="97"/>
      <c r="J138" s="195"/>
      <c r="K138" s="195"/>
      <c r="L138" s="195"/>
      <c r="M138" s="195"/>
      <c r="N138" s="195"/>
      <c r="O138" s="195"/>
      <c r="P138" s="195">
        <f>IF(InpOfwat!P138&lt;&gt;"",InpOfwat!P138,InpCompany!P138)</f>
        <v>0</v>
      </c>
      <c r="Q138" s="285">
        <f>IF(InpOfwat!Q138&lt;&gt;"",InpOfwat!Q138,InpCompany!Q138)</f>
        <v>0</v>
      </c>
      <c r="R138" s="285">
        <f>IF(InpOfwat!R138&lt;&gt;"",InpOfwat!R138,InpCompany!R138)</f>
        <v>0</v>
      </c>
      <c r="S138" s="285">
        <f>IF(InpOfwat!S138&lt;&gt;"",InpOfwat!S138,InpCompany!S138)</f>
        <v>0</v>
      </c>
      <c r="T138" s="195"/>
    </row>
    <row r="139" spans="1:20" s="89" customFormat="1" x14ac:dyDescent="0.2">
      <c r="D139" s="194"/>
      <c r="E139" s="89" t="s">
        <v>459</v>
      </c>
      <c r="F139" s="97"/>
      <c r="G139" s="97" t="s">
        <v>554</v>
      </c>
      <c r="H139" s="97"/>
      <c r="J139" s="195"/>
      <c r="K139" s="195"/>
      <c r="L139" s="195"/>
      <c r="M139" s="195"/>
      <c r="N139" s="195"/>
      <c r="O139" s="195"/>
      <c r="P139" s="195">
        <f>IF(InpOfwat!P139&lt;&gt;"",InpOfwat!P139,InpCompany!P139)</f>
        <v>0</v>
      </c>
      <c r="Q139" s="285">
        <f>IF(InpOfwat!Q139&lt;&gt;"",InpOfwat!Q139,InpCompany!Q139)</f>
        <v>0</v>
      </c>
      <c r="R139" s="285">
        <f>IF(InpOfwat!R139&lt;&gt;"",InpOfwat!R139,InpCompany!R139)</f>
        <v>0</v>
      </c>
      <c r="S139" s="285">
        <f>IF(InpOfwat!S139&lt;&gt;"",InpOfwat!S139,InpCompany!S139)</f>
        <v>0</v>
      </c>
      <c r="T139" s="195"/>
    </row>
    <row r="140" spans="1:20" s="89" customFormat="1" x14ac:dyDescent="0.2">
      <c r="D140" s="194"/>
      <c r="E140" s="89" t="s">
        <v>461</v>
      </c>
      <c r="F140" s="97"/>
      <c r="G140" s="97" t="s">
        <v>554</v>
      </c>
      <c r="H140" s="97"/>
      <c r="J140" s="195"/>
      <c r="K140" s="195"/>
      <c r="L140" s="195"/>
      <c r="M140" s="195"/>
      <c r="N140" s="195"/>
      <c r="O140" s="195"/>
      <c r="P140" s="195">
        <f>IF(InpOfwat!P140&lt;&gt;"",InpOfwat!P140,InpCompany!P140)</f>
        <v>0</v>
      </c>
      <c r="Q140" s="285">
        <f>IF(InpOfwat!Q140&lt;&gt;"",InpOfwat!Q140,InpCompany!Q140)</f>
        <v>0</v>
      </c>
      <c r="R140" s="285">
        <f>IF(InpOfwat!R140&lt;&gt;"",InpOfwat!R140,InpCompany!R140)</f>
        <v>0</v>
      </c>
      <c r="S140" s="285">
        <f>IF(InpOfwat!S140&lt;&gt;"",InpOfwat!S140,InpCompany!S140)</f>
        <v>0</v>
      </c>
      <c r="T140" s="195"/>
    </row>
    <row r="141" spans="1:20" s="89" customFormat="1" x14ac:dyDescent="0.2">
      <c r="D141" s="194"/>
      <c r="E141" s="89" t="s">
        <v>463</v>
      </c>
      <c r="F141" s="97"/>
      <c r="G141" s="97" t="s">
        <v>554</v>
      </c>
      <c r="H141" s="97"/>
      <c r="J141" s="195"/>
      <c r="K141" s="195"/>
      <c r="L141" s="195"/>
      <c r="M141" s="195"/>
      <c r="N141" s="195"/>
      <c r="O141" s="195"/>
      <c r="P141" s="195">
        <f>IF(InpOfwat!P141&lt;&gt;"",InpOfwat!P141,InpCompany!P141)</f>
        <v>0</v>
      </c>
      <c r="Q141" s="285">
        <f>IF(InpOfwat!Q141&lt;&gt;"",InpOfwat!Q141,InpCompany!Q141)</f>
        <v>0</v>
      </c>
      <c r="R141" s="285">
        <f>IF(InpOfwat!R141&lt;&gt;"",InpOfwat!R141,InpCompany!R141)</f>
        <v>0</v>
      </c>
      <c r="S141" s="285">
        <f>IF(InpOfwat!S141&lt;&gt;"",InpOfwat!S141,InpCompany!S141)</f>
        <v>0</v>
      </c>
      <c r="T141" s="195"/>
    </row>
    <row r="142" spans="1:20" s="89" customFormat="1" x14ac:dyDescent="0.2">
      <c r="D142" s="194"/>
      <c r="E142" s="89" t="s">
        <v>465</v>
      </c>
      <c r="F142" s="97"/>
      <c r="G142" s="97" t="s">
        <v>554</v>
      </c>
      <c r="H142" s="97"/>
      <c r="J142" s="195"/>
      <c r="K142" s="195"/>
      <c r="L142" s="195"/>
      <c r="M142" s="195"/>
      <c r="N142" s="195"/>
      <c r="O142" s="195"/>
      <c r="P142" s="195">
        <f>IF(InpOfwat!P142&lt;&gt;"",InpOfwat!P142,InpCompany!P142)</f>
        <v>0</v>
      </c>
      <c r="Q142" s="285">
        <f>IF(InpOfwat!Q142&lt;&gt;"",InpOfwat!Q142,InpCompany!Q142)</f>
        <v>0</v>
      </c>
      <c r="R142" s="285">
        <f>IF(InpOfwat!R142&lt;&gt;"",InpOfwat!R142,InpCompany!R142)</f>
        <v>0</v>
      </c>
      <c r="S142" s="285">
        <f>IF(InpOfwat!S142&lt;&gt;"",InpOfwat!S142,InpCompany!S142)</f>
        <v>0</v>
      </c>
      <c r="T142" s="195"/>
    </row>
    <row r="143" spans="1:20" s="183" customFormat="1" x14ac:dyDescent="0.2">
      <c r="A143" s="184"/>
      <c r="B143" s="184"/>
      <c r="C143" s="184"/>
      <c r="D143" s="189"/>
      <c r="E143" s="89" t="s">
        <v>515</v>
      </c>
      <c r="F143" s="97"/>
      <c r="G143" s="97" t="s">
        <v>554</v>
      </c>
      <c r="H143" s="97"/>
      <c r="I143" s="89"/>
      <c r="J143" s="97"/>
      <c r="K143" s="97"/>
      <c r="L143" s="97"/>
      <c r="M143" s="97"/>
      <c r="N143" s="97"/>
      <c r="O143" s="97"/>
      <c r="P143" s="97"/>
      <c r="Q143" s="89"/>
      <c r="R143" s="89"/>
      <c r="S143" s="89"/>
      <c r="T143" s="97"/>
    </row>
    <row r="144" spans="1:20" s="183" customFormat="1" x14ac:dyDescent="0.2">
      <c r="A144" s="184"/>
      <c r="B144" s="184"/>
      <c r="C144" s="184"/>
      <c r="D144" s="189"/>
      <c r="E144" s="184"/>
      <c r="F144" s="184"/>
      <c r="G144" s="184"/>
      <c r="H144" s="184"/>
      <c r="I144" s="184"/>
      <c r="J144" s="184"/>
      <c r="K144" s="184"/>
      <c r="L144" s="184"/>
      <c r="M144" s="184"/>
      <c r="N144" s="184"/>
      <c r="O144" s="184"/>
      <c r="P144" s="184"/>
      <c r="Q144" s="184"/>
      <c r="R144" s="184"/>
      <c r="S144" s="184"/>
      <c r="T144" s="184"/>
    </row>
    <row r="145" spans="1:20" s="183" customFormat="1" x14ac:dyDescent="0.2">
      <c r="A145" s="184"/>
      <c r="B145" s="184"/>
      <c r="C145" s="184"/>
      <c r="D145" s="189" t="s">
        <v>128</v>
      </c>
      <c r="E145" s="184"/>
      <c r="F145" s="184"/>
      <c r="G145" s="184"/>
      <c r="H145" s="184"/>
      <c r="I145" s="184"/>
      <c r="J145" s="184"/>
      <c r="K145" s="184"/>
      <c r="L145" s="184"/>
      <c r="M145" s="184"/>
      <c r="N145" s="184"/>
      <c r="O145" s="184"/>
      <c r="P145" s="184"/>
      <c r="Q145" s="184"/>
      <c r="R145" s="184"/>
      <c r="S145" s="184"/>
      <c r="T145" s="184"/>
    </row>
    <row r="146" spans="1:20" s="183" customFormat="1" x14ac:dyDescent="0.2">
      <c r="A146" s="184"/>
      <c r="B146" s="184"/>
      <c r="C146" s="184"/>
      <c r="D146" s="189"/>
      <c r="E146" s="184" t="s">
        <v>467</v>
      </c>
      <c r="F146" s="184"/>
      <c r="G146" s="184" t="s">
        <v>571</v>
      </c>
      <c r="H146" s="184"/>
      <c r="I146" s="184"/>
      <c r="J146" s="156"/>
      <c r="K146" s="156"/>
      <c r="L146" s="156"/>
      <c r="M146" s="156"/>
      <c r="N146" s="284">
        <f>IF(InpOfwat!N146&lt;&gt;"",InpOfwat!N146,InpCompany!N146)</f>
        <v>0</v>
      </c>
      <c r="O146" s="156"/>
      <c r="P146" s="156"/>
      <c r="Q146" s="156"/>
      <c r="R146" s="156"/>
      <c r="S146" s="156"/>
      <c r="T146" s="156"/>
    </row>
    <row r="147" spans="1:20" s="89" customFormat="1" x14ac:dyDescent="0.2">
      <c r="D147" s="194"/>
      <c r="E147" s="97" t="s">
        <v>469</v>
      </c>
      <c r="F147" s="97"/>
      <c r="G147" s="97" t="s">
        <v>555</v>
      </c>
      <c r="H147" s="97"/>
      <c r="J147" s="195"/>
      <c r="K147" s="195"/>
      <c r="L147" s="195"/>
      <c r="M147" s="195"/>
      <c r="N147" s="195"/>
      <c r="O147" s="279">
        <f>IF(InpOfwat!O147&lt;&gt;"",InpOfwat!O147,InpCompany!O147)</f>
        <v>0</v>
      </c>
      <c r="P147" s="279">
        <f>IF(InpOfwat!P147&lt;&gt;"",InpOfwat!P147,InpCompany!P147)</f>
        <v>0</v>
      </c>
      <c r="Q147" s="279">
        <f>IF(InpOfwat!Q147&lt;&gt;"",InpOfwat!Q147,InpCompany!Q147)</f>
        <v>0</v>
      </c>
      <c r="R147" s="279">
        <f>IF(InpOfwat!R147&lt;&gt;"",InpOfwat!R147,InpCompany!R147)</f>
        <v>0</v>
      </c>
      <c r="S147" s="279">
        <f>IF(InpOfwat!S147&lt;&gt;"",InpOfwat!S147,InpCompany!S147)</f>
        <v>0</v>
      </c>
      <c r="T147" s="195"/>
    </row>
    <row r="148" spans="1:20" s="183" customFormat="1" x14ac:dyDescent="0.2">
      <c r="A148" s="184"/>
      <c r="B148" s="184"/>
      <c r="C148" s="184"/>
      <c r="D148" s="184"/>
      <c r="E148" s="184"/>
      <c r="F148" s="184"/>
      <c r="G148" s="184"/>
      <c r="H148" s="184"/>
      <c r="I148" s="184"/>
      <c r="J148" s="184"/>
      <c r="K148" s="184"/>
      <c r="L148" s="184"/>
      <c r="M148" s="184"/>
      <c r="N148" s="184"/>
      <c r="O148" s="184"/>
      <c r="P148" s="184"/>
      <c r="Q148" s="184"/>
      <c r="R148" s="184"/>
      <c r="S148" s="184"/>
      <c r="T148" s="184"/>
    </row>
    <row r="149" spans="1:20" s="213" customFormat="1" ht="13.5" x14ac:dyDescent="0.25">
      <c r="A149" s="213" t="s">
        <v>104</v>
      </c>
    </row>
    <row r="150" spans="1:20" s="183" customFormat="1" x14ac:dyDescent="0.2">
      <c r="A150" s="184"/>
      <c r="B150" s="184"/>
      <c r="C150" s="184"/>
      <c r="D150" s="184"/>
      <c r="E150" s="184"/>
      <c r="F150" s="184"/>
      <c r="G150" s="184"/>
      <c r="H150" s="184"/>
      <c r="I150" s="184"/>
      <c r="J150" s="184"/>
      <c r="K150" s="184"/>
      <c r="L150" s="184"/>
      <c r="M150" s="184"/>
      <c r="N150" s="184"/>
      <c r="O150" s="184"/>
      <c r="P150" s="184"/>
      <c r="Q150" s="184"/>
      <c r="R150" s="184"/>
      <c r="S150" s="184"/>
      <c r="T150" s="184"/>
    </row>
    <row r="151" spans="1:20" s="183" customFormat="1" x14ac:dyDescent="0.2">
      <c r="A151" s="184"/>
      <c r="B151" s="184"/>
      <c r="C151" s="184"/>
      <c r="D151" s="184"/>
      <c r="E151" s="157" t="s">
        <v>573</v>
      </c>
      <c r="F151" s="275">
        <f>IF(InpOfwat!F151&lt;&gt;"",InpOfwat!F151,InpCompany!F151)</f>
        <v>42095</v>
      </c>
      <c r="G151" s="157" t="s">
        <v>574</v>
      </c>
      <c r="H151" s="184"/>
      <c r="I151" s="184"/>
      <c r="J151" s="184"/>
      <c r="K151" s="184"/>
      <c r="L151" s="184"/>
      <c r="M151" s="184"/>
      <c r="N151" s="184"/>
      <c r="O151" s="184"/>
      <c r="P151" s="184"/>
      <c r="Q151" s="184"/>
      <c r="R151" s="184"/>
      <c r="S151" s="184"/>
      <c r="T151" s="184"/>
    </row>
    <row r="152" spans="1:20" s="183" customFormat="1" x14ac:dyDescent="0.2">
      <c r="A152" s="184"/>
      <c r="B152" s="184"/>
      <c r="C152" s="184"/>
      <c r="D152" s="184"/>
      <c r="E152" s="157"/>
      <c r="F152" s="157"/>
      <c r="G152" s="157"/>
      <c r="H152" s="184"/>
      <c r="I152" s="184"/>
      <c r="J152" s="184"/>
      <c r="K152" s="184"/>
      <c r="L152" s="184"/>
      <c r="M152" s="184"/>
      <c r="N152" s="184"/>
      <c r="O152" s="184"/>
      <c r="P152" s="184"/>
      <c r="Q152" s="184"/>
      <c r="R152" s="184"/>
      <c r="S152" s="184"/>
      <c r="T152" s="184"/>
    </row>
    <row r="153" spans="1:20" s="183" customFormat="1" x14ac:dyDescent="0.2">
      <c r="A153" s="184"/>
      <c r="B153" s="184"/>
      <c r="C153" s="184"/>
      <c r="D153" s="184"/>
      <c r="E153" s="157" t="s">
        <v>600</v>
      </c>
      <c r="F153" s="275">
        <f>IF(InpOfwat!F153&lt;&gt;"",InpOfwat!F153,InpCompany!F153)</f>
        <v>43921</v>
      </c>
      <c r="G153" s="157" t="s">
        <v>574</v>
      </c>
      <c r="H153" s="184"/>
      <c r="I153" s="184"/>
      <c r="J153" s="184"/>
      <c r="K153" s="184"/>
      <c r="L153" s="184"/>
      <c r="M153" s="184"/>
      <c r="N153" s="184"/>
      <c r="O153" s="184"/>
      <c r="P153" s="184"/>
      <c r="Q153" s="184"/>
      <c r="R153" s="184"/>
      <c r="S153" s="184"/>
      <c r="T153" s="184"/>
    </row>
    <row r="154" spans="1:20" s="183" customFormat="1" x14ac:dyDescent="0.2">
      <c r="A154" s="184"/>
      <c r="B154" s="184"/>
      <c r="C154" s="184"/>
      <c r="D154" s="184"/>
      <c r="E154" s="157"/>
      <c r="F154" s="157"/>
      <c r="G154" s="157"/>
      <c r="H154" s="184"/>
      <c r="I154" s="184"/>
      <c r="J154" s="184"/>
      <c r="K154" s="184"/>
      <c r="L154" s="184"/>
      <c r="M154" s="184"/>
      <c r="N154" s="184"/>
      <c r="O154" s="184"/>
      <c r="P154" s="184"/>
      <c r="Q154" s="184"/>
      <c r="R154" s="184"/>
      <c r="S154" s="184"/>
      <c r="T154" s="184"/>
    </row>
    <row r="155" spans="1:20" s="183" customFormat="1" x14ac:dyDescent="0.2">
      <c r="A155" s="184"/>
      <c r="B155" s="184"/>
      <c r="C155" s="184"/>
      <c r="D155" s="184"/>
      <c r="E155" s="157" t="s">
        <v>576</v>
      </c>
      <c r="F155" s="275">
        <f>IF(InpOfwat!F155&lt;&gt;"",InpOfwat!F155,InpCompany!F155)</f>
        <v>43921</v>
      </c>
      <c r="G155" s="157" t="s">
        <v>574</v>
      </c>
      <c r="H155" s="184"/>
      <c r="I155" s="184"/>
      <c r="J155" s="184"/>
      <c r="K155" s="184"/>
      <c r="L155" s="184"/>
      <c r="M155" s="184"/>
      <c r="N155" s="184"/>
      <c r="O155" s="184"/>
      <c r="P155" s="184"/>
      <c r="Q155" s="184"/>
      <c r="R155" s="184"/>
      <c r="S155" s="184"/>
      <c r="T155" s="184"/>
    </row>
    <row r="156" spans="1:20" s="183" customFormat="1" x14ac:dyDescent="0.2">
      <c r="A156" s="184"/>
      <c r="B156" s="184"/>
      <c r="C156" s="184"/>
      <c r="D156" s="184"/>
      <c r="E156" s="157" t="s">
        <v>577</v>
      </c>
      <c r="F156" s="276">
        <f>IF(InpOfwat!F156&lt;&gt;"",InpOfwat!F156,InpCompany!F156)</f>
        <v>5</v>
      </c>
      <c r="G156" s="157" t="s">
        <v>578</v>
      </c>
      <c r="H156" s="184"/>
      <c r="I156" s="184"/>
      <c r="J156" s="184"/>
      <c r="K156" s="184"/>
      <c r="L156" s="184"/>
      <c r="M156" s="184"/>
      <c r="N156" s="184"/>
      <c r="O156" s="184"/>
      <c r="P156" s="184"/>
      <c r="Q156" s="184"/>
      <c r="R156" s="184"/>
      <c r="S156" s="184"/>
      <c r="T156" s="184"/>
    </row>
    <row r="157" spans="1:20" s="183" customFormat="1" x14ac:dyDescent="0.2">
      <c r="A157" s="184"/>
      <c r="B157" s="184"/>
      <c r="C157" s="184"/>
      <c r="D157" s="184"/>
      <c r="E157" s="157" t="s">
        <v>579</v>
      </c>
      <c r="F157" s="392">
        <f>IF(InpOfwat!F157&lt;&gt;"",InpOfwat!F157,InpCompany!F157)</f>
        <v>45747</v>
      </c>
      <c r="G157" s="157" t="s">
        <v>574</v>
      </c>
      <c r="H157" s="184"/>
      <c r="I157" s="184"/>
      <c r="J157" s="184"/>
      <c r="K157" s="184"/>
      <c r="L157" s="184"/>
      <c r="M157" s="184"/>
      <c r="N157" s="184"/>
      <c r="O157" s="184"/>
      <c r="P157" s="184"/>
      <c r="Q157" s="184"/>
      <c r="R157" s="184"/>
      <c r="S157" s="184"/>
      <c r="T157" s="184"/>
    </row>
    <row r="158" spans="1:20" s="183" customFormat="1" x14ac:dyDescent="0.2">
      <c r="A158" s="184"/>
      <c r="B158" s="184"/>
      <c r="C158" s="184"/>
      <c r="D158" s="184"/>
      <c r="E158" s="157"/>
      <c r="F158" s="157"/>
      <c r="G158" s="157"/>
      <c r="H158" s="184"/>
      <c r="I158" s="184"/>
      <c r="J158" s="184"/>
      <c r="K158" s="184"/>
      <c r="L158" s="184"/>
      <c r="M158" s="184"/>
      <c r="N158" s="184"/>
      <c r="O158" s="184"/>
      <c r="P158" s="184"/>
      <c r="Q158" s="184"/>
      <c r="R158" s="184"/>
      <c r="S158" s="184"/>
      <c r="T158" s="184"/>
    </row>
    <row r="159" spans="1:20" s="183" customFormat="1" x14ac:dyDescent="0.2">
      <c r="A159" s="184"/>
      <c r="B159" s="184"/>
      <c r="C159" s="184"/>
      <c r="D159" s="184"/>
      <c r="E159" s="157" t="s">
        <v>601</v>
      </c>
      <c r="F159" s="275">
        <f>IF(InpOfwat!F159&lt;&gt;"",InpOfwat!F159,InpCompany!F159)</f>
        <v>44286</v>
      </c>
      <c r="G159" s="157" t="s">
        <v>574</v>
      </c>
      <c r="H159" s="184"/>
      <c r="I159" s="184"/>
      <c r="J159" s="184"/>
      <c r="K159" s="184"/>
      <c r="L159" s="184"/>
      <c r="M159" s="184"/>
      <c r="N159" s="184"/>
      <c r="O159" s="184"/>
      <c r="P159" s="184"/>
      <c r="Q159" s="184"/>
      <c r="R159" s="184"/>
      <c r="S159" s="184"/>
      <c r="T159" s="184"/>
    </row>
    <row r="160" spans="1:20" s="183" customFormat="1" x14ac:dyDescent="0.2">
      <c r="A160" s="184"/>
      <c r="B160" s="184"/>
      <c r="C160" s="184"/>
      <c r="D160" s="184"/>
      <c r="E160" s="157" t="s">
        <v>602</v>
      </c>
      <c r="F160" s="275">
        <f>IF(InpOfwat!F160&lt;&gt;"",InpOfwat!F160,InpCompany!F160)</f>
        <v>45747</v>
      </c>
      <c r="G160" s="157" t="s">
        <v>574</v>
      </c>
      <c r="H160" s="184"/>
      <c r="I160" s="184"/>
      <c r="J160" s="184"/>
      <c r="K160" s="184"/>
      <c r="L160" s="184"/>
      <c r="M160" s="184"/>
      <c r="N160" s="184"/>
      <c r="O160" s="184"/>
      <c r="P160" s="184"/>
      <c r="Q160" s="184"/>
      <c r="R160" s="184"/>
      <c r="S160" s="184"/>
      <c r="T160" s="184"/>
    </row>
    <row r="161" spans="1:20" s="183" customFormat="1" x14ac:dyDescent="0.2">
      <c r="A161" s="184"/>
      <c r="B161" s="184"/>
      <c r="C161" s="184"/>
      <c r="D161" s="184"/>
      <c r="E161" s="157" t="s">
        <v>603</v>
      </c>
      <c r="F161" s="276">
        <f>IF(InpOfwat!F161&lt;&gt;"",InpOfwat!F161,InpCompany!F161)</f>
        <v>2016</v>
      </c>
      <c r="G161" s="157" t="s">
        <v>583</v>
      </c>
      <c r="H161" s="184"/>
      <c r="I161" s="184"/>
      <c r="J161" s="184"/>
      <c r="K161" s="184"/>
      <c r="L161" s="184"/>
      <c r="M161" s="184"/>
      <c r="N161" s="184"/>
      <c r="O161" s="184"/>
      <c r="P161" s="184"/>
      <c r="Q161" s="184"/>
      <c r="R161" s="184"/>
      <c r="S161" s="184"/>
      <c r="T161" s="184"/>
    </row>
    <row r="162" spans="1:20" s="183" customFormat="1" x14ac:dyDescent="0.2">
      <c r="A162" s="184"/>
      <c r="B162" s="184"/>
      <c r="C162" s="184"/>
      <c r="D162" s="184"/>
      <c r="E162" s="157" t="s">
        <v>604</v>
      </c>
      <c r="F162" s="276">
        <f>IF(InpOfwat!F162&lt;&gt;"",InpOfwat!F162,InpCompany!F162)</f>
        <v>3</v>
      </c>
      <c r="G162" s="157" t="s">
        <v>585</v>
      </c>
      <c r="H162" s="184"/>
      <c r="I162" s="184"/>
      <c r="J162" s="184"/>
      <c r="K162" s="184"/>
      <c r="L162" s="184"/>
      <c r="M162" s="184"/>
      <c r="N162" s="184"/>
      <c r="O162" s="184"/>
      <c r="P162" s="184"/>
      <c r="Q162" s="184"/>
      <c r="R162" s="184"/>
      <c r="S162" s="184"/>
      <c r="T162" s="184"/>
    </row>
    <row r="163" spans="1:20" s="183" customFormat="1" x14ac:dyDescent="0.2">
      <c r="A163" s="184"/>
      <c r="B163" s="184"/>
      <c r="C163" s="184"/>
      <c r="D163" s="184"/>
      <c r="E163" s="184"/>
      <c r="F163" s="184"/>
      <c r="G163" s="184"/>
      <c r="H163" s="184"/>
      <c r="I163" s="184"/>
      <c r="J163" s="184"/>
      <c r="K163" s="184"/>
      <c r="L163" s="184"/>
      <c r="M163" s="184"/>
      <c r="N163" s="184"/>
      <c r="O163" s="184"/>
      <c r="P163" s="184"/>
      <c r="Q163" s="184"/>
      <c r="R163" s="184"/>
      <c r="S163" s="184"/>
      <c r="T163" s="184"/>
    </row>
    <row r="164" spans="1:20" s="212" customFormat="1" ht="13.5" x14ac:dyDescent="0.25">
      <c r="A164" s="212" t="s">
        <v>513</v>
      </c>
    </row>
    <row r="165" spans="1:20" x14ac:dyDescent="0.2"/>
    <row r="166" spans="1:20" x14ac:dyDescent="0.2"/>
  </sheetData>
  <conditionalFormatting sqref="J3:T3">
    <cfRule type="cellIs" dxfId="52" priority="1" operator="equal">
      <formula>"Post-Fcst"</formula>
    </cfRule>
    <cfRule type="cellIs" dxfId="51" priority="2" operator="equal">
      <formula>"Forecast"</formula>
    </cfRule>
    <cfRule type="cellIs" dxfId="50" priority="3" operator="equal">
      <formula>"Pre Fcst"</formula>
    </cfRule>
  </conditionalFormatting>
  <pageMargins left="0.70866141732283472" right="0.70866141732283472" top="0.74803149606299213" bottom="0.74803149606299213" header="0.31496062992125984" footer="0.31496062992125984"/>
  <pageSetup paperSize="9" scale="25" orientation="landscape" blackAndWhite="1" r:id="rId1"/>
  <headerFooter>
    <oddHeader xml:space="preserve">&amp;L&amp;F &amp;CSheet: &amp;A &amp;ROFFICIAL </oddHeader>
    <oddFooter xml:space="preserve">&amp;L&amp;D at &amp;T _x000D_&amp;1#&amp;"Calibri"&amp;10&amp;K000000 Classification: BUSINESS&amp;C&amp;P of &amp;N &amp;ROfwat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85feb8a44ab45b589e67a77ae16b5ec xmlns="71c95305-930c-4d63-9794-2d644343057c">
      <Terms xmlns="http://schemas.microsoft.com/office/infopath/2007/PartnerControls"/>
    </e85feb8a44ab45b589e67a77ae16b5ec>
    <TaxKeywordTaxHTField xmlns="71c95305-930c-4d63-9794-2d644343057c" xsi:nil="true"/>
    <Notes xmlns="00921376-d922-4dca-8599-7278d2306920" xsi:nil="true"/>
    <ce9941ced6574acb8cdb7a3424c8a8b0 xmlns="71c95305-930c-4d63-9794-2d644343057c">
      <Terms xmlns="http://schemas.microsoft.com/office/infopath/2007/PartnerControls"/>
    </ce9941ced6574acb8cdb7a3424c8a8b0>
    <lcf76f155ced4ddcb4097134ff3c332f xmlns="00921376-d922-4dca-8599-7278d2306920">
      <Terms xmlns="http://schemas.microsoft.com/office/infopath/2007/PartnerControls"/>
    </lcf76f155ced4ddcb4097134ff3c332f>
    <TaxCatchAll xmlns="71c95305-930c-4d63-9794-2d644343057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BBC44CE9F1376479124F99A4843FFDB" ma:contentTypeVersion="24" ma:contentTypeDescription="Create a new document." ma:contentTypeScope="" ma:versionID="c95c81ab68b67e221afd953e03200901">
  <xsd:schema xmlns:xsd="http://www.w3.org/2001/XMLSchema" xmlns:xs="http://www.w3.org/2001/XMLSchema" xmlns:p="http://schemas.microsoft.com/office/2006/metadata/properties" xmlns:ns2="00921376-d922-4dca-8599-7278d2306920" xmlns:ns3="71c95305-930c-4d63-9794-2d644343057c" targetNamespace="http://schemas.microsoft.com/office/2006/metadata/properties" ma:root="true" ma:fieldsID="541b72775802e525f261282154a2b4a6" ns2:_="" ns3:_="">
    <xsd:import namespace="00921376-d922-4dca-8599-7278d2306920"/>
    <xsd:import namespace="71c95305-930c-4d63-9794-2d644343057c"/>
    <xsd:element name="properties">
      <xsd:complexType>
        <xsd:sequence>
          <xsd:element name="documentManagement">
            <xsd:complexType>
              <xsd:all>
                <xsd:element ref="ns3:TaxKeywordTaxHTField"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Notes" minOccurs="0"/>
                <xsd:element ref="ns3:e85feb8a44ab45b589e67a77ae16b5ec" minOccurs="0"/>
                <xsd:element ref="ns3:ce9941ced6574acb8cdb7a3424c8a8b0" minOccurs="0"/>
                <xsd:element ref="ns2:MediaServiceObjectDetectorVersions"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921376-d922-4dca-8599-7278d2306920" elementFormDefault="qualified">
    <xsd:import namespace="http://schemas.microsoft.com/office/2006/documentManagement/types"/>
    <xsd:import namespace="http://schemas.microsoft.com/office/infopath/2007/PartnerControls"/>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e0e5cfab-624c-4e44-8ff4-7cd112c8ab7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Notes" ma:index="19" nillable="true" ma:displayName="Notes" ma:format="Dropdown" ma:internalName="Notes">
      <xsd:simpleType>
        <xsd:restriction base="dms:Text">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c95305-930c-4d63-9794-2d644343057c" elementFormDefault="qualified">
    <xsd:import namespace="http://schemas.microsoft.com/office/2006/documentManagement/types"/>
    <xsd:import namespace="http://schemas.microsoft.com/office/infopath/2007/PartnerControls"/>
    <xsd:element name="TaxKeywordTaxHTField" ma:index="10" nillable="true" ma:displayName="TaxKeywordTaxHTField" ma:hidden="true" ma:internalName="TaxKeywordTaxHTField" ma:readOnly="false">
      <xsd:simpleType>
        <xsd:restriction base="dms:Note"/>
      </xsd:simpleType>
    </xsd:element>
    <xsd:element name="TaxCatchAll" ma:index="13" nillable="true" ma:displayName="Taxonomy Catch All Column" ma:hidden="true" ma:list="{ffcfc185-b934-4070-b809-bad603feb5c3}" ma:internalName="TaxCatchAll" ma:showField="CatchAllData" ma:web="71c95305-930c-4d63-9794-2d644343057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e85feb8a44ab45b589e67a77ae16b5ec" ma:index="20" nillable="true" ma:taxonomy="true" ma:internalName="e85feb8a44ab45b589e67a77ae16b5ec" ma:taxonomyFieldName="Document_x0020_Type" ma:displayName="Document Type" ma:readOnly="false" ma:fieldId="{e85feb8a-44ab-45b5-89e6-7a77ae16b5ec}" ma:taxonomyMulti="true" ma:sspId="e0e5cfab-624c-4e44-8ff4-7cd112c8ab77" ma:termSetId="1109ed9e-75be-499d-a077-5f4c9d118490" ma:anchorId="00000000-0000-0000-0000-000000000000" ma:open="false" ma:isKeyword="false">
      <xsd:complexType>
        <xsd:sequence>
          <xsd:element ref="pc:Terms" minOccurs="0" maxOccurs="1"/>
        </xsd:sequence>
      </xsd:complexType>
    </xsd:element>
    <xsd:element name="ce9941ced6574acb8cdb7a3424c8a8b0" ma:index="21" nillable="true" ma:taxonomy="true" ma:internalName="ce9941ced6574acb8cdb7a3424c8a8b0" ma:taxonomyFieldName="Water_x0020_Companies" ma:displayName="Water Companies" ma:readOnly="false" ma:fieldId="{ce9941ce-d657-4acb-8cdb-7a3424c8a8b0}" ma:taxonomyMulti="true" ma:sspId="e0e5cfab-624c-4e44-8ff4-7cd112c8ab77" ma:termSetId="96c6dc72-a062-4381-ab31-4a38164dab75" ma:anchorId="3032d187-5b9a-434c-9e4d-b0a2d38e1eb9"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770C36-247B-485D-9167-E04A7F088442}">
  <ds:schemaRefs>
    <ds:schemaRef ds:uri="http://schemas.microsoft.com/office/2006/metadata/properties"/>
    <ds:schemaRef ds:uri="http://schemas.microsoft.com/office/infopath/2007/PartnerControls"/>
    <ds:schemaRef ds:uri="71c95305-930c-4d63-9794-2d644343057c"/>
    <ds:schemaRef ds:uri="00921376-d922-4dca-8599-7278d2306920"/>
  </ds:schemaRefs>
</ds:datastoreItem>
</file>

<file path=customXml/itemProps2.xml><?xml version="1.0" encoding="utf-8"?>
<ds:datastoreItem xmlns:ds="http://schemas.openxmlformats.org/officeDocument/2006/customXml" ds:itemID="{207F7227-2C09-4596-8B72-2DBE064E25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921376-d922-4dca-8599-7278d2306920"/>
    <ds:schemaRef ds:uri="71c95305-930c-4d63-9794-2d64434305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FED184-A33D-4FFA-BF46-9C9786A8EA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Cover</vt:lpstr>
      <vt:lpstr>Style guide</vt:lpstr>
      <vt:lpstr>ToC</vt:lpstr>
      <vt:lpstr>F_Inputs</vt:lpstr>
      <vt:lpstr>Validation</vt:lpstr>
      <vt:lpstr>InpExpected</vt:lpstr>
      <vt:lpstr>InpCompany</vt:lpstr>
      <vt:lpstr>InpOfwat</vt:lpstr>
      <vt:lpstr>InpActive</vt:lpstr>
      <vt:lpstr>Time</vt:lpstr>
      <vt:lpstr>Index</vt:lpstr>
      <vt:lpstr>Abatements and deferrals</vt:lpstr>
      <vt:lpstr>Water resources</vt:lpstr>
      <vt:lpstr>Water network plus</vt:lpstr>
      <vt:lpstr>Wastewater network plus</vt:lpstr>
      <vt:lpstr>Bioresources (sludge)</vt:lpstr>
      <vt:lpstr>Residential retail</vt:lpstr>
      <vt:lpstr>Business retail</vt:lpstr>
      <vt:lpstr>Dummy control</vt:lpstr>
      <vt:lpstr>Outputs</vt:lpstr>
      <vt:lpstr>F_Outputs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2024-04-10T15:21:41Z</dcterms:created>
  <dcterms:modified xsi:type="dcterms:W3CDTF">2024-07-14T10:33:01Z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Meeting">
    <vt:lpwstr/>
  </property>
  <property fmtid="{D5CDD505-2E9C-101B-9397-08002B2CF9AE}" pid="4" name="MediaServiceImageTags">
    <vt:lpwstr/>
  </property>
  <property fmtid="{D5CDD505-2E9C-101B-9397-08002B2CF9AE}" pid="5" name="Stakeholder 2">
    <vt:lpwstr>334;#Water only companies (WoCs)|91175171-5b11-464a-af37-f57338f7bff6</vt:lpwstr>
  </property>
  <property fmtid="{D5CDD505-2E9C-101B-9397-08002B2CF9AE}" pid="6" name="ContentTypeId">
    <vt:lpwstr>0x010100CBBC44CE9F1376479124F99A4843FFDB</vt:lpwstr>
  </property>
  <property fmtid="{D5CDD505-2E9C-101B-9397-08002B2CF9AE}" pid="7" name="Hierarchy">
    <vt:lpwstr/>
  </property>
  <property fmtid="{D5CDD505-2E9C-101B-9397-08002B2CF9AE}" pid="8" name="Collection">
    <vt:lpwstr/>
  </property>
  <property fmtid="{D5CDD505-2E9C-101B-9397-08002B2CF9AE}" pid="9" name="Stakeholder 5">
    <vt:lpwstr/>
  </property>
  <property fmtid="{D5CDD505-2E9C-101B-9397-08002B2CF9AE}" pid="10" name="Project Code">
    <vt:lpwstr>1896;#Company performance monitoring ＆ engagement|3cbb2248-aeb0-4f5e-8833-d72f52afb8f0</vt:lpwstr>
  </property>
  <property fmtid="{D5CDD505-2E9C-101B-9397-08002B2CF9AE}" pid="11" name="Stakeholder 3">
    <vt:lpwstr/>
  </property>
  <property fmtid="{D5CDD505-2E9C-101B-9397-08002B2CF9AE}" pid="12" name="Water Companies">
    <vt:lpwstr/>
  </property>
  <property fmtid="{D5CDD505-2E9C-101B-9397-08002B2CF9AE}" pid="13" name="Stakeholder">
    <vt:lpwstr>25;#Water and wastewater companies (WaSCs)|1f450446-47d1-4fe9-8d64-c249a3be1897</vt:lpwstr>
  </property>
  <property fmtid="{D5CDD505-2E9C-101B-9397-08002B2CF9AE}" pid="14" name="Document Type">
    <vt:lpwstr/>
  </property>
  <property fmtid="{D5CDD505-2E9C-101B-9397-08002B2CF9AE}" pid="15" name="Security Classification">
    <vt:lpwstr>21;#OFFICIAL|c2540f30-f875-494b-a43f-ebfb5017a6ad</vt:lpwstr>
  </property>
  <property fmtid="{D5CDD505-2E9C-101B-9397-08002B2CF9AE}" pid="16" name="Stakeholder 4">
    <vt:lpwstr/>
  </property>
  <property fmtid="{D5CDD505-2E9C-101B-9397-08002B2CF9AE}" pid="17" name="MSIP_Label_20ad2324-fd97-41a5-8822-ae85afc1f7c6_Enabled">
    <vt:lpwstr>true</vt:lpwstr>
  </property>
  <property fmtid="{D5CDD505-2E9C-101B-9397-08002B2CF9AE}" pid="18" name="MSIP_Label_20ad2324-fd97-41a5-8822-ae85afc1f7c6_SetDate">
    <vt:lpwstr>2024-07-14T10:19:32Z</vt:lpwstr>
  </property>
  <property fmtid="{D5CDD505-2E9C-101B-9397-08002B2CF9AE}" pid="19" name="MSIP_Label_20ad2324-fd97-41a5-8822-ae85afc1f7c6_Method">
    <vt:lpwstr>Standard</vt:lpwstr>
  </property>
  <property fmtid="{D5CDD505-2E9C-101B-9397-08002B2CF9AE}" pid="20" name="MSIP_Label_20ad2324-fd97-41a5-8822-ae85afc1f7c6_Name">
    <vt:lpwstr>Business_Sublabel</vt:lpwstr>
  </property>
  <property fmtid="{D5CDD505-2E9C-101B-9397-08002B2CF9AE}" pid="21" name="MSIP_Label_20ad2324-fd97-41a5-8822-ae85afc1f7c6_SiteId">
    <vt:lpwstr>25d26f64-e150-4587-8705-aefeb42a308c</vt:lpwstr>
  </property>
  <property fmtid="{D5CDD505-2E9C-101B-9397-08002B2CF9AE}" pid="22" name="MSIP_Label_20ad2324-fd97-41a5-8822-ae85afc1f7c6_ActionId">
    <vt:lpwstr>6dbc1fa5-71b8-45c5-af50-b072e99ad88a</vt:lpwstr>
  </property>
  <property fmtid="{D5CDD505-2E9C-101B-9397-08002B2CF9AE}" pid="23" name="MSIP_Label_20ad2324-fd97-41a5-8822-ae85afc1f7c6_ContentBits">
    <vt:lpwstr>2</vt:lpwstr>
  </property>
</Properties>
</file>